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lvallilo\Desktop\PUBLICAÇÃO_SITES_ID\"/>
    </mc:Choice>
  </mc:AlternateContent>
  <xr:revisionPtr revIDLastSave="0" documentId="13_ncr:1_{468CA3B4-33A3-4D62-862E-7867E705FDD3}" xr6:coauthVersionLast="47" xr6:coauthVersionMax="47" xr10:uidLastSave="{00000000-0000-0000-0000-000000000000}"/>
  <bookViews>
    <workbookView xWindow="-120" yWindow="-120" windowWidth="20730" windowHeight="11160" tabRatio="663" xr2:uid="{00000000-000D-0000-FFFF-FFFF00000000}"/>
  </bookViews>
  <sheets>
    <sheet name="Previsto x Realizado" sheetId="1" r:id="rId1"/>
    <sheet name="Lei Rouanet " sheetId="9" state="hidden" r:id="rId2"/>
    <sheet name="Balancete0922" sheetId="2" state="hidden" r:id="rId3"/>
    <sheet name="Balancete1022" sheetId="3" state="hidden" r:id="rId4"/>
    <sheet name="Balancete1122" sheetId="5" state="hidden" r:id="rId5"/>
    <sheet name="Balancete1222" sheetId="6" state="hidden" r:id="rId6"/>
    <sheet name="Proje Executar 9 e 10" sheetId="4" state="hidden" r:id="rId7"/>
    <sheet name="Projetos a Exce" sheetId="8" state="hidden" r:id="rId8"/>
  </sheets>
  <externalReferences>
    <externalReference r:id="rId9"/>
  </externalReferences>
  <definedNames>
    <definedName name="_xlnm.Print_Area" localSheetId="0">'Previsto x Realizado'!$A$1:$Y$216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9" l="1"/>
  <c r="C21" i="9"/>
  <c r="J4" i="9"/>
  <c r="J10" i="9" s="1"/>
  <c r="J6" i="9"/>
  <c r="C14" i="9"/>
  <c r="C15" i="9" s="1"/>
  <c r="D16" i="9" s="1"/>
  <c r="J13" i="9" l="1"/>
  <c r="P145" i="6" l="1"/>
  <c r="M421" i="6" l="1"/>
  <c r="P32" i="6"/>
  <c r="I298" i="6"/>
  <c r="R142" i="6"/>
  <c r="I304" i="6"/>
  <c r="M298" i="6"/>
  <c r="N373" i="6" l="1"/>
  <c r="N374" i="6"/>
  <c r="F67" i="8" l="1"/>
  <c r="G41" i="8"/>
  <c r="M375" i="5"/>
  <c r="O142" i="6" l="1"/>
  <c r="O299" i="5"/>
  <c r="M304" i="6"/>
  <c r="N5" i="6" l="1"/>
  <c r="N6" i="6"/>
  <c r="N7" i="6"/>
  <c r="N8" i="6"/>
  <c r="N9" i="6"/>
  <c r="N11" i="6"/>
  <c r="N12" i="6"/>
  <c r="N13" i="6"/>
  <c r="N14" i="6"/>
  <c r="N15" i="6"/>
  <c r="N17" i="6"/>
  <c r="N18" i="6"/>
  <c r="N19" i="6"/>
  <c r="N20" i="6"/>
  <c r="N21" i="6"/>
  <c r="N22" i="6"/>
  <c r="N23" i="6"/>
  <c r="N25" i="6"/>
  <c r="N26" i="6"/>
  <c r="N27" i="6"/>
  <c r="N28" i="6"/>
  <c r="N29" i="6"/>
  <c r="N30" i="6"/>
  <c r="N32" i="6"/>
  <c r="N33" i="6"/>
  <c r="N34" i="6"/>
  <c r="N35" i="6"/>
  <c r="N36" i="6"/>
  <c r="N37" i="6"/>
  <c r="N38" i="6"/>
  <c r="N39" i="6"/>
  <c r="N40" i="6"/>
  <c r="N42" i="6"/>
  <c r="N43" i="6"/>
  <c r="N44" i="6"/>
  <c r="N45" i="6"/>
  <c r="N46" i="6"/>
  <c r="N47" i="6"/>
  <c r="N48" i="6"/>
  <c r="N50" i="6"/>
  <c r="N51" i="6"/>
  <c r="N52" i="6"/>
  <c r="N53" i="6"/>
  <c r="N54" i="6"/>
  <c r="N55" i="6"/>
  <c r="N56" i="6"/>
  <c r="N58" i="6"/>
  <c r="N59" i="6"/>
  <c r="N60" i="6"/>
  <c r="N62" i="6"/>
  <c r="N63" i="6"/>
  <c r="N64" i="6"/>
  <c r="N65" i="6"/>
  <c r="N66" i="6"/>
  <c r="N67" i="6"/>
  <c r="N69" i="6"/>
  <c r="N70" i="6"/>
  <c r="N71" i="6"/>
  <c r="N72" i="6"/>
  <c r="N73" i="6"/>
  <c r="N74" i="6"/>
  <c r="N76" i="6"/>
  <c r="N77" i="6"/>
  <c r="N78" i="6"/>
  <c r="N79" i="6"/>
  <c r="N80" i="6"/>
  <c r="N81" i="6"/>
  <c r="N82" i="6"/>
  <c r="N83" i="6"/>
  <c r="N84" i="6"/>
  <c r="N85" i="6"/>
  <c r="N87" i="6"/>
  <c r="N88" i="6"/>
  <c r="N89" i="6"/>
  <c r="N90" i="6"/>
  <c r="N91" i="6"/>
  <c r="N92" i="6"/>
  <c r="N93" i="6"/>
  <c r="N94" i="6"/>
  <c r="N95" i="6"/>
  <c r="N97" i="6"/>
  <c r="N98" i="6"/>
  <c r="N99" i="6"/>
  <c r="N100" i="6"/>
  <c r="N101" i="6"/>
  <c r="N103" i="6"/>
  <c r="N104" i="6"/>
  <c r="N105" i="6"/>
  <c r="N106" i="6"/>
  <c r="N107" i="6"/>
  <c r="N108" i="6"/>
  <c r="N109" i="6"/>
  <c r="N110" i="6"/>
  <c r="N111" i="6"/>
  <c r="N113" i="6"/>
  <c r="N114" i="6"/>
  <c r="N115" i="6"/>
  <c r="N117" i="6"/>
  <c r="N118" i="6"/>
  <c r="N119" i="6"/>
  <c r="N121" i="6"/>
  <c r="N122" i="6"/>
  <c r="N123" i="6"/>
  <c r="N124" i="6"/>
  <c r="N125" i="6"/>
  <c r="N126" i="6"/>
  <c r="N127" i="6"/>
  <c r="N128" i="6"/>
  <c r="N129" i="6"/>
  <c r="N131" i="6"/>
  <c r="N132" i="6"/>
  <c r="N133" i="6"/>
  <c r="N134" i="6"/>
  <c r="N135" i="6"/>
  <c r="N137" i="6"/>
  <c r="N138" i="6"/>
  <c r="N139" i="6"/>
  <c r="N140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3" i="6"/>
  <c r="N204" i="6"/>
  <c r="N205" i="6"/>
  <c r="N206" i="6"/>
  <c r="N207" i="6"/>
  <c r="N209" i="6"/>
  <c r="N210" i="6"/>
  <c r="N211" i="6"/>
  <c r="N212" i="6"/>
  <c r="N214" i="6"/>
  <c r="N215" i="6"/>
  <c r="N216" i="6"/>
  <c r="N217" i="6"/>
  <c r="N218" i="6"/>
  <c r="N219" i="6"/>
  <c r="N223" i="6"/>
  <c r="N224" i="6"/>
  <c r="N225" i="6"/>
  <c r="N226" i="6"/>
  <c r="N227" i="6"/>
  <c r="N228" i="6"/>
  <c r="N229" i="6"/>
  <c r="N231" i="6"/>
  <c r="N232" i="6"/>
  <c r="N234" i="6"/>
  <c r="N235" i="6"/>
  <c r="N236" i="6"/>
  <c r="N237" i="6"/>
  <c r="N239" i="6"/>
  <c r="N240" i="6"/>
  <c r="N241" i="6"/>
  <c r="N251" i="6"/>
  <c r="N252" i="6"/>
  <c r="N253" i="6"/>
  <c r="N254" i="6"/>
  <c r="N255" i="6"/>
  <c r="N256" i="6"/>
  <c r="N257" i="6"/>
  <c r="N258" i="6"/>
  <c r="N259" i="6"/>
  <c r="N261" i="6"/>
  <c r="N262" i="6"/>
  <c r="N264" i="6"/>
  <c r="N265" i="6"/>
  <c r="N266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2" i="6"/>
  <c r="N283" i="6"/>
  <c r="N285" i="6"/>
  <c r="N286" i="6"/>
  <c r="N288" i="6"/>
  <c r="N289" i="6"/>
  <c r="N290" i="6"/>
  <c r="N292" i="6"/>
  <c r="N293" i="6"/>
  <c r="N295" i="6"/>
  <c r="N296" i="6"/>
  <c r="N298" i="6"/>
  <c r="N299" i="6"/>
  <c r="N300" i="6"/>
  <c r="N302" i="6"/>
  <c r="N304" i="6"/>
  <c r="N305" i="6"/>
  <c r="N308" i="6"/>
  <c r="N310" i="6"/>
  <c r="N311" i="6"/>
  <c r="N312" i="6"/>
  <c r="N313" i="6"/>
  <c r="N314" i="6"/>
  <c r="N315" i="6"/>
  <c r="N316" i="6"/>
  <c r="N318" i="6"/>
  <c r="N319" i="6"/>
  <c r="N320" i="6"/>
  <c r="N321" i="6"/>
  <c r="N322" i="6"/>
  <c r="N325" i="6"/>
  <c r="N327" i="6"/>
  <c r="N328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2" i="6"/>
  <c r="N363" i="6"/>
  <c r="N365" i="6"/>
  <c r="N366" i="6"/>
  <c r="N367" i="6"/>
  <c r="N369" i="6"/>
  <c r="N370" i="6"/>
  <c r="N375" i="6"/>
  <c r="N378" i="6"/>
  <c r="N381" i="6"/>
  <c r="N382" i="6"/>
  <c r="N384" i="6"/>
  <c r="N386" i="6"/>
  <c r="N387" i="6"/>
  <c r="N388" i="6"/>
  <c r="N390" i="6"/>
  <c r="N391" i="6"/>
  <c r="N392" i="6"/>
  <c r="N394" i="6"/>
  <c r="N395" i="6"/>
  <c r="N396" i="6"/>
  <c r="N401" i="6"/>
  <c r="N402" i="6"/>
  <c r="N403" i="6"/>
  <c r="N404" i="6"/>
  <c r="N405" i="6"/>
  <c r="N407" i="6"/>
  <c r="N408" i="6"/>
  <c r="N409" i="6"/>
  <c r="N416" i="6"/>
  <c r="N417" i="6"/>
  <c r="N418" i="6"/>
  <c r="N419" i="6"/>
  <c r="N420" i="6"/>
  <c r="N421" i="6"/>
  <c r="N423" i="6"/>
  <c r="N424" i="6"/>
  <c r="N425" i="6"/>
  <c r="N426" i="6"/>
  <c r="N428" i="6"/>
  <c r="N429" i="6"/>
  <c r="N436" i="6"/>
  <c r="N437" i="6"/>
  <c r="N438" i="6"/>
  <c r="N439" i="6"/>
  <c r="N440" i="6"/>
  <c r="N442" i="6"/>
  <c r="N443" i="6"/>
  <c r="N444" i="6"/>
  <c r="N445" i="6"/>
  <c r="N446" i="6"/>
  <c r="N447" i="6"/>
  <c r="N449" i="6"/>
  <c r="N450" i="6"/>
  <c r="N451" i="6"/>
  <c r="N454" i="6"/>
  <c r="N455" i="6"/>
  <c r="N4" i="6"/>
  <c r="N261" i="5"/>
  <c r="N5" i="5"/>
  <c r="N6" i="5"/>
  <c r="N7" i="5"/>
  <c r="N8" i="5"/>
  <c r="N9" i="5"/>
  <c r="N11" i="5"/>
  <c r="N12" i="5"/>
  <c r="N13" i="5"/>
  <c r="N14" i="5"/>
  <c r="N15" i="5"/>
  <c r="N17" i="5"/>
  <c r="N18" i="5"/>
  <c r="N19" i="5"/>
  <c r="N21" i="5"/>
  <c r="N22" i="5"/>
  <c r="N23" i="5"/>
  <c r="N24" i="5"/>
  <c r="N25" i="5"/>
  <c r="N26" i="5"/>
  <c r="N28" i="5"/>
  <c r="N29" i="5"/>
  <c r="N30" i="5"/>
  <c r="N31" i="5"/>
  <c r="N32" i="5"/>
  <c r="N33" i="5"/>
  <c r="N35" i="5"/>
  <c r="N36" i="5"/>
  <c r="N37" i="5"/>
  <c r="N38" i="5"/>
  <c r="N39" i="5"/>
  <c r="N40" i="5"/>
  <c r="N41" i="5"/>
  <c r="N43" i="5"/>
  <c r="N44" i="5"/>
  <c r="N45" i="5"/>
  <c r="N46" i="5"/>
  <c r="N47" i="5"/>
  <c r="N48" i="5"/>
  <c r="N50" i="5"/>
  <c r="N51" i="5"/>
  <c r="N52" i="5"/>
  <c r="N54" i="5"/>
  <c r="N55" i="5"/>
  <c r="N56" i="5"/>
  <c r="N57" i="5"/>
  <c r="N58" i="5"/>
  <c r="N59" i="5"/>
  <c r="N60" i="5"/>
  <c r="N61" i="5"/>
  <c r="N63" i="5"/>
  <c r="N64" i="5"/>
  <c r="N65" i="5"/>
  <c r="N66" i="5"/>
  <c r="N67" i="5"/>
  <c r="N68" i="5"/>
  <c r="N69" i="5"/>
  <c r="N70" i="5"/>
  <c r="N71" i="5"/>
  <c r="N72" i="5"/>
  <c r="N74" i="5"/>
  <c r="N75" i="5"/>
  <c r="N76" i="5"/>
  <c r="N77" i="5"/>
  <c r="N78" i="5"/>
  <c r="N79" i="5"/>
  <c r="N80" i="5"/>
  <c r="N81" i="5"/>
  <c r="N82" i="5"/>
  <c r="N84" i="5"/>
  <c r="N85" i="5"/>
  <c r="N86" i="5"/>
  <c r="N87" i="5"/>
  <c r="N88" i="5"/>
  <c r="N90" i="5"/>
  <c r="N91" i="5"/>
  <c r="N92" i="5"/>
  <c r="N93" i="5"/>
  <c r="N94" i="5"/>
  <c r="N95" i="5"/>
  <c r="N96" i="5"/>
  <c r="N97" i="5"/>
  <c r="N98" i="5"/>
  <c r="N100" i="5"/>
  <c r="N101" i="5"/>
  <c r="N102" i="5"/>
  <c r="N104" i="5"/>
  <c r="N105" i="5"/>
  <c r="N106" i="5"/>
  <c r="N107" i="5"/>
  <c r="N109" i="5"/>
  <c r="N110" i="5"/>
  <c r="N112" i="5"/>
  <c r="N113" i="5"/>
  <c r="N114" i="5"/>
  <c r="N115" i="5"/>
  <c r="N116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4" i="5"/>
  <c r="N175" i="5"/>
  <c r="N176" i="5"/>
  <c r="N177" i="5"/>
  <c r="N178" i="5"/>
  <c r="N180" i="5"/>
  <c r="N181" i="5"/>
  <c r="N182" i="5"/>
  <c r="N183" i="5"/>
  <c r="N184" i="5"/>
  <c r="N186" i="5"/>
  <c r="N188" i="5"/>
  <c r="N189" i="5"/>
  <c r="N190" i="5"/>
  <c r="N191" i="5"/>
  <c r="N194" i="5"/>
  <c r="N195" i="5"/>
  <c r="N196" i="5"/>
  <c r="N197" i="5"/>
  <c r="N198" i="5"/>
  <c r="N199" i="5"/>
  <c r="N200" i="5"/>
  <c r="N202" i="5"/>
  <c r="N203" i="5"/>
  <c r="N205" i="5"/>
  <c r="N206" i="5"/>
  <c r="N207" i="5"/>
  <c r="N208" i="5"/>
  <c r="N209" i="5"/>
  <c r="N220" i="5"/>
  <c r="N221" i="5"/>
  <c r="N222" i="5"/>
  <c r="N223" i="5"/>
  <c r="N224" i="5"/>
  <c r="N225" i="5"/>
  <c r="N226" i="5"/>
  <c r="N228" i="5"/>
  <c r="N229" i="5"/>
  <c r="N231" i="5"/>
  <c r="N232" i="5"/>
  <c r="N233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50" i="5"/>
  <c r="N251" i="5"/>
  <c r="N254" i="5"/>
  <c r="N256" i="5"/>
  <c r="N257" i="5"/>
  <c r="N259" i="5"/>
  <c r="N260" i="5"/>
  <c r="N263" i="5"/>
  <c r="N264" i="5"/>
  <c r="N266" i="5"/>
  <c r="N267" i="5"/>
  <c r="N269" i="5"/>
  <c r="N270" i="5"/>
  <c r="N272" i="5"/>
  <c r="N273" i="5"/>
  <c r="N274" i="5"/>
  <c r="N275" i="5"/>
  <c r="N276" i="5"/>
  <c r="N277" i="5"/>
  <c r="N278" i="5"/>
  <c r="N281" i="5"/>
  <c r="N283" i="5"/>
  <c r="N284" i="5"/>
  <c r="N285" i="5"/>
  <c r="N286" i="5"/>
  <c r="N287" i="5"/>
  <c r="N288" i="5"/>
  <c r="N290" i="5"/>
  <c r="N291" i="5"/>
  <c r="N292" i="5"/>
  <c r="N293" i="5"/>
  <c r="N294" i="5"/>
  <c r="N297" i="5"/>
  <c r="N299" i="5"/>
  <c r="N300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8" i="5"/>
  <c r="N330" i="5"/>
  <c r="N331" i="5"/>
  <c r="N334" i="5"/>
  <c r="N335" i="5"/>
  <c r="N339" i="5"/>
  <c r="N342" i="5"/>
  <c r="N343" i="5"/>
  <c r="N344" i="5"/>
  <c r="N346" i="5"/>
  <c r="N347" i="5"/>
  <c r="N348" i="5"/>
  <c r="N350" i="5"/>
  <c r="N351" i="5"/>
  <c r="N352" i="5"/>
  <c r="N354" i="5"/>
  <c r="N356" i="5"/>
  <c r="N357" i="5"/>
  <c r="N358" i="5"/>
  <c r="N359" i="5"/>
  <c r="N360" i="5"/>
  <c r="N362" i="5"/>
  <c r="N363" i="5"/>
  <c r="N364" i="5"/>
  <c r="N370" i="5"/>
  <c r="N371" i="5"/>
  <c r="N372" i="5"/>
  <c r="N373" i="5"/>
  <c r="N374" i="5"/>
  <c r="N375" i="5"/>
  <c r="N377" i="5"/>
  <c r="N378" i="5"/>
  <c r="N379" i="5"/>
  <c r="N380" i="5"/>
  <c r="N382" i="5"/>
  <c r="N383" i="5"/>
  <c r="N389" i="5"/>
  <c r="N390" i="5"/>
  <c r="N391" i="5"/>
  <c r="N392" i="5"/>
  <c r="N393" i="5"/>
  <c r="N395" i="5"/>
  <c r="N396" i="5"/>
  <c r="N397" i="5"/>
  <c r="N398" i="5"/>
  <c r="N399" i="5"/>
  <c r="N400" i="5"/>
  <c r="N4" i="5"/>
  <c r="N5" i="3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3" i="3"/>
  <c r="N184" i="3"/>
  <c r="N185" i="3"/>
  <c r="N186" i="3"/>
  <c r="N187" i="3"/>
  <c r="N189" i="3"/>
  <c r="N190" i="3"/>
  <c r="N191" i="3"/>
  <c r="N192" i="3"/>
  <c r="N193" i="3"/>
  <c r="N195" i="3"/>
  <c r="N196" i="3"/>
  <c r="N197" i="3"/>
  <c r="N198" i="3"/>
  <c r="N201" i="3"/>
  <c r="N202" i="3"/>
  <c r="N203" i="3"/>
  <c r="N204" i="3"/>
  <c r="N205" i="3"/>
  <c r="N206" i="3"/>
  <c r="N207" i="3"/>
  <c r="N209" i="3"/>
  <c r="N210" i="3"/>
  <c r="N211" i="3"/>
  <c r="N221" i="3"/>
  <c r="N222" i="3"/>
  <c r="N223" i="3"/>
  <c r="N224" i="3"/>
  <c r="N225" i="3"/>
  <c r="N227" i="3"/>
  <c r="N228" i="3"/>
  <c r="N230" i="3"/>
  <c r="N231" i="3"/>
  <c r="N232" i="3"/>
  <c r="N234" i="3"/>
  <c r="N235" i="3"/>
  <c r="N236" i="3"/>
  <c r="N237" i="3"/>
  <c r="N238" i="3"/>
  <c r="N239" i="3"/>
  <c r="N240" i="3"/>
  <c r="N241" i="3"/>
  <c r="N242" i="3"/>
  <c r="N243" i="3"/>
  <c r="N244" i="3"/>
  <c r="N246" i="3"/>
  <c r="N247" i="3"/>
  <c r="N249" i="3"/>
  <c r="N250" i="3"/>
  <c r="N252" i="3"/>
  <c r="N253" i="3"/>
  <c r="N256" i="3"/>
  <c r="N257" i="3"/>
  <c r="N258" i="3"/>
  <c r="N259" i="3"/>
  <c r="N261" i="3"/>
  <c r="N262" i="3"/>
  <c r="N263" i="3"/>
  <c r="N264" i="3"/>
  <c r="N265" i="3"/>
  <c r="N266" i="3"/>
  <c r="N267" i="3"/>
  <c r="N270" i="3"/>
  <c r="N272" i="3"/>
  <c r="N273" i="3"/>
  <c r="N274" i="3"/>
  <c r="N275" i="3"/>
  <c r="N276" i="3"/>
  <c r="N277" i="3"/>
  <c r="N279" i="3"/>
  <c r="N280" i="3"/>
  <c r="N281" i="3"/>
  <c r="N283" i="3"/>
  <c r="N285" i="3"/>
  <c r="N286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5" i="3"/>
  <c r="N306" i="3"/>
  <c r="N308" i="3"/>
  <c r="N310" i="3"/>
  <c r="N311" i="3"/>
  <c r="N313" i="3"/>
  <c r="N314" i="3"/>
  <c r="N315" i="3"/>
  <c r="N317" i="3"/>
  <c r="N318" i="3"/>
  <c r="N319" i="3"/>
  <c r="N321" i="3"/>
  <c r="N323" i="3"/>
  <c r="N324" i="3"/>
  <c r="N325" i="3"/>
  <c r="N326" i="3"/>
  <c r="N327" i="3"/>
  <c r="N329" i="3"/>
  <c r="N330" i="3"/>
  <c r="N331" i="3"/>
  <c r="N336" i="3"/>
  <c r="N337" i="3"/>
  <c r="N338" i="3"/>
  <c r="N339" i="3"/>
  <c r="N340" i="3"/>
  <c r="N341" i="3"/>
  <c r="N343" i="3"/>
  <c r="N344" i="3"/>
  <c r="N345" i="3"/>
  <c r="N346" i="3"/>
  <c r="N348" i="3"/>
  <c r="N349" i="3"/>
  <c r="N355" i="3"/>
  <c r="N356" i="3"/>
  <c r="N357" i="3"/>
  <c r="N358" i="3"/>
  <c r="N360" i="3"/>
  <c r="N361" i="3"/>
  <c r="N362" i="3"/>
  <c r="N363" i="3"/>
  <c r="N364" i="3"/>
  <c r="N365" i="3"/>
  <c r="N367" i="3"/>
  <c r="N368" i="3"/>
  <c r="N369" i="3"/>
  <c r="N4" i="3"/>
  <c r="N402" i="2"/>
  <c r="N401" i="2"/>
  <c r="N400" i="2"/>
  <c r="N398" i="2"/>
  <c r="N397" i="2"/>
  <c r="N396" i="2"/>
  <c r="N395" i="2"/>
  <c r="N394" i="2"/>
  <c r="N393" i="2"/>
  <c r="N391" i="2"/>
  <c r="N390" i="2"/>
  <c r="N389" i="2"/>
  <c r="N388" i="2"/>
  <c r="N386" i="2"/>
  <c r="N384" i="2"/>
  <c r="N383" i="2"/>
  <c r="N382" i="2"/>
  <c r="N380" i="2"/>
  <c r="N379" i="2"/>
  <c r="N378" i="2"/>
  <c r="N377" i="2"/>
  <c r="N375" i="2"/>
  <c r="N374" i="2"/>
  <c r="N373" i="2"/>
  <c r="N372" i="2"/>
  <c r="N371" i="2"/>
  <c r="N370" i="2"/>
  <c r="N365" i="2"/>
  <c r="N364" i="2"/>
  <c r="N363" i="2"/>
  <c r="N361" i="2"/>
  <c r="N360" i="2"/>
  <c r="N359" i="2"/>
  <c r="N358" i="2"/>
  <c r="N357" i="2"/>
  <c r="N355" i="2"/>
  <c r="N353" i="2"/>
  <c r="N352" i="2"/>
  <c r="N351" i="2"/>
  <c r="N349" i="2"/>
  <c r="N348" i="2"/>
  <c r="N347" i="2"/>
  <c r="N344" i="2"/>
  <c r="N341" i="2"/>
  <c r="N339" i="2"/>
  <c r="N338" i="2"/>
  <c r="N337" i="2"/>
  <c r="N335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1" i="2"/>
  <c r="N310" i="2"/>
  <c r="N308" i="2"/>
  <c r="N302" i="2"/>
  <c r="N301" i="2"/>
  <c r="N300" i="2"/>
  <c r="N298" i="2"/>
  <c r="N297" i="2"/>
  <c r="N296" i="2"/>
  <c r="N295" i="2"/>
  <c r="N294" i="2"/>
  <c r="N292" i="2"/>
  <c r="N291" i="2"/>
  <c r="N290" i="2"/>
  <c r="N288" i="2"/>
  <c r="N285" i="2"/>
  <c r="N284" i="2"/>
  <c r="N282" i="2"/>
  <c r="N281" i="2"/>
  <c r="N275" i="2"/>
  <c r="N274" i="2"/>
  <c r="N273" i="2"/>
  <c r="N271" i="2"/>
  <c r="N270" i="2"/>
  <c r="N268" i="2"/>
  <c r="N267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2" i="2"/>
  <c r="N251" i="2"/>
  <c r="N249" i="2"/>
  <c r="N248" i="2"/>
  <c r="N246" i="2"/>
  <c r="N245" i="2"/>
  <c r="N244" i="2"/>
  <c r="N243" i="2"/>
  <c r="N242" i="2"/>
  <c r="N241" i="2"/>
  <c r="N240" i="2"/>
  <c r="N232" i="2"/>
  <c r="N230" i="2"/>
  <c r="N229" i="2"/>
  <c r="N228" i="2"/>
  <c r="N227" i="2"/>
  <c r="N225" i="2"/>
  <c r="N224" i="2"/>
  <c r="N222" i="2"/>
  <c r="N221" i="2"/>
  <c r="N220" i="2"/>
  <c r="N218" i="2"/>
  <c r="N217" i="2"/>
  <c r="N216" i="2"/>
  <c r="N215" i="2"/>
  <c r="N214" i="2"/>
  <c r="N213" i="2"/>
  <c r="N212" i="2"/>
  <c r="N208" i="2"/>
  <c r="N207" i="2"/>
  <c r="N206" i="2"/>
  <c r="N205" i="2"/>
  <c r="N204" i="2"/>
  <c r="N201" i="2"/>
  <c r="N200" i="2"/>
  <c r="N199" i="2"/>
  <c r="N198" i="2"/>
  <c r="N197" i="2"/>
  <c r="N196" i="2"/>
  <c r="N194" i="2"/>
  <c r="N193" i="2"/>
  <c r="N192" i="2"/>
  <c r="N191" i="2"/>
  <c r="N190" i="2"/>
  <c r="N189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jrnascimento</author>
  </authors>
  <commentList>
    <comment ref="S6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jrnascimento:</t>
        </r>
        <r>
          <rPr>
            <sz val="9"/>
            <color indexed="81"/>
            <rFont val="Tahoma"/>
            <charset val="1"/>
          </rPr>
          <t xml:space="preserve">
ajustado diferença em coleta de lixo1º e 2º quadri</t>
        </r>
      </text>
    </comment>
    <comment ref="S7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jrnascimento:</t>
        </r>
        <r>
          <rPr>
            <sz val="9"/>
            <color indexed="81"/>
            <rFont val="Tahoma"/>
            <charset val="1"/>
          </rPr>
          <t xml:space="preserve">
ajustado diferença em coleta de lixo1º e 2º quadri</t>
        </r>
      </text>
    </comment>
    <comment ref="S9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jrnascimento:</t>
        </r>
        <r>
          <rPr>
            <sz val="9"/>
            <color indexed="81"/>
            <rFont val="Tahoma"/>
            <charset val="1"/>
          </rPr>
          <t xml:space="preserve">
ajuste 180 no 2º quadri</t>
        </r>
      </text>
    </comment>
    <comment ref="S9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jrnascimento:</t>
        </r>
        <r>
          <rPr>
            <sz val="9"/>
            <color indexed="81"/>
            <rFont val="Tahoma"/>
            <charset val="1"/>
          </rPr>
          <t xml:space="preserve">
ajuste 180 no 2º quadri</t>
        </r>
      </text>
    </comment>
    <comment ref="S10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jrnascimento:</t>
        </r>
        <r>
          <rPr>
            <sz val="9"/>
            <color indexed="81"/>
            <rFont val="Tahoma"/>
            <family val="2"/>
          </rPr>
          <t xml:space="preserve">
ajuste despesa 1ºe 2º quadri
</t>
        </r>
      </text>
    </comment>
    <comment ref="S148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jrnascimento:</t>
        </r>
        <r>
          <rPr>
            <sz val="9"/>
            <color indexed="81"/>
            <rFont val="Tahoma"/>
            <charset val="1"/>
          </rPr>
          <t xml:space="preserve">
ajuste despesa 2º quadri -5.500,00 concursos e laboratórios
</t>
        </r>
      </text>
    </comment>
    <comment ref="S15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jrnascimento:</t>
        </r>
        <r>
          <rPr>
            <sz val="9"/>
            <color indexed="81"/>
            <rFont val="Tahoma"/>
            <charset val="1"/>
          </rPr>
          <t xml:space="preserve">
ajuste despesa 2º quadri +5.500,00 concursos e laboratórios</t>
        </r>
      </text>
    </comment>
  </commentList>
</comments>
</file>

<file path=xl/sharedStrings.xml><?xml version="1.0" encoding="utf-8"?>
<sst xmlns="http://schemas.openxmlformats.org/spreadsheetml/2006/main" count="10120" uniqueCount="3069">
  <si>
    <t>GOVERNO DO ESTADO DE SÃO PAULO</t>
  </si>
  <si>
    <t>SECRETARIA DE CULTURA E ECONOMIA CRIATIVA</t>
  </si>
  <si>
    <t>UNIDADE DE MONITORAMENTO</t>
  </si>
  <si>
    <t>OS/OBJ: IDBRASIL/MFUT   CG: 03/2021</t>
  </si>
  <si>
    <t xml:space="preserve">PLANO ORÇAMENTÁRIO </t>
  </si>
  <si>
    <t>Orçamento Anual</t>
  </si>
  <si>
    <t>Janeiro</t>
  </si>
  <si>
    <t>Fevereiro</t>
  </si>
  <si>
    <t>Março</t>
  </si>
  <si>
    <t>Abril</t>
  </si>
  <si>
    <t>1°Quadrimestre</t>
  </si>
  <si>
    <t>Maio</t>
  </si>
  <si>
    <t>Junho</t>
  </si>
  <si>
    <t>Julho</t>
  </si>
  <si>
    <t>Agosto</t>
  </si>
  <si>
    <t>2°Quadrimestre</t>
  </si>
  <si>
    <t>Setembro</t>
  </si>
  <si>
    <t>Outubro</t>
  </si>
  <si>
    <t>Novembro</t>
  </si>
  <si>
    <t>Dezembro</t>
  </si>
  <si>
    <t>3º Quadrimestre</t>
  </si>
  <si>
    <t>Realizado</t>
  </si>
  <si>
    <t xml:space="preserve">Real x Orçado </t>
  </si>
  <si>
    <t>I - REPASSES E OUTROS RECURSOS VINCULADOS AO CONTRATO DE GESTÃO</t>
  </si>
  <si>
    <t>Recursos Líquidos para o Contato de Gestão</t>
  </si>
  <si>
    <t>1.1</t>
  </si>
  <si>
    <t>Repasse Contrato de Gestão</t>
  </si>
  <si>
    <t>1.2</t>
  </si>
  <si>
    <t>Movimentação de Recursos Reservados</t>
  </si>
  <si>
    <t>1.2.1</t>
  </si>
  <si>
    <t xml:space="preserve">Constituição Recursos de Reserva </t>
  </si>
  <si>
    <t>1.2.2</t>
  </si>
  <si>
    <t>Reversão de Recursos de Reserva</t>
  </si>
  <si>
    <t>1.2.3</t>
  </si>
  <si>
    <t>Constituição Recursos de Contingência</t>
  </si>
  <si>
    <t>1.2.4</t>
  </si>
  <si>
    <t>Reversão de Recursos de Contingência</t>
  </si>
  <si>
    <t>1.2.5</t>
  </si>
  <si>
    <t>Constituição de outras reservas  (ISS Bilheteria)</t>
  </si>
  <si>
    <t>1.2.6</t>
  </si>
  <si>
    <t>Reversão Rcurso Reserva - ISS (repasse e bilheteria)</t>
  </si>
  <si>
    <t>1.2.7</t>
  </si>
  <si>
    <t>1.2.8</t>
  </si>
  <si>
    <t>Reversão de Recursos de Reserva para Nova Exposição de Longa duração</t>
  </si>
  <si>
    <t>1.3</t>
  </si>
  <si>
    <t>Outras Receitas (Reversão saldo anterior)</t>
  </si>
  <si>
    <t>Recursos de Investimento do Contrato de Gestão</t>
  </si>
  <si>
    <t>2.1</t>
  </si>
  <si>
    <t>Investimento do CG</t>
  </si>
  <si>
    <t xml:space="preserve">Recursos de Captação </t>
  </si>
  <si>
    <t>3.1</t>
  </si>
  <si>
    <t>Recurso de Captação Voltado a Custeio</t>
  </si>
  <si>
    <t>3.1.1</t>
  </si>
  <si>
    <t>3.1.2</t>
  </si>
  <si>
    <t>Captação de Recursos Incentivados</t>
  </si>
  <si>
    <t>3.1.3</t>
  </si>
  <si>
    <t xml:space="preserve">Trabalho Voluntário </t>
  </si>
  <si>
    <t>3.1.4</t>
  </si>
  <si>
    <t>N/A</t>
  </si>
  <si>
    <t>3.2</t>
  </si>
  <si>
    <t>Recursos de Captação voltados a Investimentos</t>
  </si>
  <si>
    <t>II - DEMONSTRAÇÃO DE RESULTADO</t>
  </si>
  <si>
    <t>Receitas Apropriadas Vinculadas ao Contrato de Gestão</t>
  </si>
  <si>
    <t>4</t>
  </si>
  <si>
    <t>Total de Receitas Vinculadas ao Plano de Trabalho</t>
  </si>
  <si>
    <t>4.1</t>
  </si>
  <si>
    <t>Receita de Repasse Apropriada</t>
  </si>
  <si>
    <t>4.2</t>
  </si>
  <si>
    <t>Receita de Captação Apropriada</t>
  </si>
  <si>
    <t>4.2.1</t>
  </si>
  <si>
    <t>4.2.2</t>
  </si>
  <si>
    <t>4.2.2.1</t>
  </si>
  <si>
    <t>(+) Recursos Incentivados Captados</t>
  </si>
  <si>
    <t>4.2.2.2</t>
  </si>
  <si>
    <t>(-) Recrusos Captados com Liberação no Exercício Subsequente</t>
  </si>
  <si>
    <t>4.2.2.3</t>
  </si>
  <si>
    <t>(+) Recursos Captados Liberados de Exercícios Anteriores</t>
  </si>
  <si>
    <t>4.2.2.4</t>
  </si>
  <si>
    <t>(+) Recursos Captados Liberados de Exercícios Anteriores (Lei do Esporte)</t>
  </si>
  <si>
    <t>4.2.3</t>
  </si>
  <si>
    <t>Trabalho Voluntário</t>
  </si>
  <si>
    <t>4.2.4</t>
  </si>
  <si>
    <t>4.3</t>
  </si>
  <si>
    <t>Total das Receitas Financeiras</t>
  </si>
  <si>
    <t>Total de Receitas para realização de metas condicionadas</t>
  </si>
  <si>
    <t>5.1</t>
  </si>
  <si>
    <t>Receitas para realização de metas condicionadas</t>
  </si>
  <si>
    <t>Despesas do Contrato De Gestão</t>
  </si>
  <si>
    <t>Total de Despesas</t>
  </si>
  <si>
    <t>6.1</t>
  </si>
  <si>
    <t>Subtotal Despesas</t>
  </si>
  <si>
    <t>6.1.1</t>
  </si>
  <si>
    <t>Recursos Humanos - Salários, encargos e benefícios</t>
  </si>
  <si>
    <t>6.1.1.1</t>
  </si>
  <si>
    <t>Diretoria</t>
  </si>
  <si>
    <t>6.1.1.1.1</t>
  </si>
  <si>
    <t>Área Meio</t>
  </si>
  <si>
    <t>6.1.1.1.2</t>
  </si>
  <si>
    <t>Área Fim</t>
  </si>
  <si>
    <t>6.1.1.2</t>
  </si>
  <si>
    <t>Demais Funcionários</t>
  </si>
  <si>
    <t>6.1.1.2.1</t>
  </si>
  <si>
    <t>6.1.1.2.2</t>
  </si>
  <si>
    <t>6.1.1.3</t>
  </si>
  <si>
    <t>Estagiários</t>
  </si>
  <si>
    <t>6.1.1.3.1</t>
  </si>
  <si>
    <t>6.1.1.3.2</t>
  </si>
  <si>
    <t>6.1.1.4</t>
  </si>
  <si>
    <t>Aprendizes</t>
  </si>
  <si>
    <t>6.1.1.4.1</t>
  </si>
  <si>
    <t>6.1.1.4.2</t>
  </si>
  <si>
    <t>6.1.2</t>
  </si>
  <si>
    <t xml:space="preserve">Prestadores de serviços (Consultorias/Assessorias/Pessoas Jurídicas) </t>
  </si>
  <si>
    <t>6.1.2.1</t>
  </si>
  <si>
    <t>Limpeza</t>
  </si>
  <si>
    <t>6.1.2.2</t>
  </si>
  <si>
    <t>Vigilância / portaria / segurança/monitoramento</t>
  </si>
  <si>
    <t>6.1.2.3</t>
  </si>
  <si>
    <t>Jurídica</t>
  </si>
  <si>
    <t>6.1.2.4</t>
  </si>
  <si>
    <t>Informática</t>
  </si>
  <si>
    <t>6.1.2.5</t>
  </si>
  <si>
    <t>Administrativa / RH</t>
  </si>
  <si>
    <t>6.1.2.6</t>
  </si>
  <si>
    <t>Contábil</t>
  </si>
  <si>
    <t>6.1.2.7</t>
  </si>
  <si>
    <t>Auditoria</t>
  </si>
  <si>
    <t>6.1.2.8</t>
  </si>
  <si>
    <t>Outras Despesas (Consultorias Diversas)</t>
  </si>
  <si>
    <t>6.1.3</t>
  </si>
  <si>
    <t>Custos Administrativos e Institucionais</t>
  </si>
  <si>
    <t>6.1.3.1</t>
  </si>
  <si>
    <t>Locação de imóveis</t>
  </si>
  <si>
    <t>6.1.3.2</t>
  </si>
  <si>
    <t xml:space="preserve">Utilidades públicas </t>
  </si>
  <si>
    <t>6.1.3.2.1</t>
  </si>
  <si>
    <t xml:space="preserve">    Água</t>
  </si>
  <si>
    <t>6.1.3.2.2</t>
  </si>
  <si>
    <t xml:space="preserve">    Energia elétrica</t>
  </si>
  <si>
    <t>6.1.3.2.3</t>
  </si>
  <si>
    <t xml:space="preserve">    Gás</t>
  </si>
  <si>
    <t>6.1.3.2.4</t>
  </si>
  <si>
    <t xml:space="preserve">    Internet</t>
  </si>
  <si>
    <t>6.1.3.2.5</t>
  </si>
  <si>
    <t xml:space="preserve">    Telefonia</t>
  </si>
  <si>
    <t>6.1.3.2.6</t>
  </si>
  <si>
    <t xml:space="preserve">    Outros (especificar)</t>
  </si>
  <si>
    <t>Demais Custos Administrativos</t>
  </si>
  <si>
    <t>6.1.3.3</t>
  </si>
  <si>
    <t>Uniformes e EPIs</t>
  </si>
  <si>
    <t>6.1.3.4</t>
  </si>
  <si>
    <t>Viagens e Estadias</t>
  </si>
  <si>
    <t>6.1.3.5</t>
  </si>
  <si>
    <t>Material de consumo, escritório e limpeza</t>
  </si>
  <si>
    <t>6.1.3.6</t>
  </si>
  <si>
    <t>Despesas tributárias e financeiras</t>
  </si>
  <si>
    <t>6.1.3.6.1</t>
  </si>
  <si>
    <t>Despesas bancárias e impostos</t>
  </si>
  <si>
    <t>6.1.3.6.2</t>
  </si>
  <si>
    <t xml:space="preserve">Despesa cartão Bilheteria </t>
  </si>
  <si>
    <t>6.1.3.6.3</t>
  </si>
  <si>
    <t>Despesa venda de ingressos internet</t>
  </si>
  <si>
    <t>6.1.3.7</t>
  </si>
  <si>
    <t>Despesas diversas (correio, xerox, motoboy, etc.)</t>
  </si>
  <si>
    <t>6.1.3.8</t>
  </si>
  <si>
    <t>Treinamento de Funcionários</t>
  </si>
  <si>
    <t>6.1.3.9</t>
  </si>
  <si>
    <t>Outras Despesas (especificar)</t>
  </si>
  <si>
    <t>6.1.4</t>
  </si>
  <si>
    <t>Programa de Edificações: Conservação, Manutenção e Segurança</t>
  </si>
  <si>
    <t>6.1.4.1</t>
  </si>
  <si>
    <t>Conservação e manutenção de edificações (reparos, pinturas,  limpeza  de  caixa  de  água,  limpeza  de calhas, etc.)</t>
  </si>
  <si>
    <t>6.1.4.2</t>
  </si>
  <si>
    <t>Sistema de Monitoramento de Segurança e AVCB</t>
  </si>
  <si>
    <t>6.1.4.3</t>
  </si>
  <si>
    <t>Equipamentos / Implementos</t>
  </si>
  <si>
    <t>6.1.4.4</t>
  </si>
  <si>
    <t>Seguros (predial, incêndio, etc.)</t>
  </si>
  <si>
    <t>6.1.4.5</t>
  </si>
  <si>
    <t>Alvará de funcionamento de local de reunião</t>
  </si>
  <si>
    <t>6.1.4.6</t>
  </si>
  <si>
    <t>Outras Despesas (consultorias)</t>
  </si>
  <si>
    <t>6.1.5</t>
  </si>
  <si>
    <t>Programas de Trabalho da Área Fim</t>
  </si>
  <si>
    <t>6.1.5.1</t>
  </si>
  <si>
    <t>Programa de Acervo</t>
  </si>
  <si>
    <t>6.1.5.1.1</t>
  </si>
  <si>
    <t>Aquisição de acervo museológico/ bibliográfico</t>
  </si>
  <si>
    <t>6.1.5.1.2</t>
  </si>
  <si>
    <t>Reserva técnica externa</t>
  </si>
  <si>
    <t>6.1.5.1.3</t>
  </si>
  <si>
    <t>Transporte de acervo</t>
  </si>
  <si>
    <t>6.1.5.1.4</t>
  </si>
  <si>
    <t>Conservação preventiva</t>
  </si>
  <si>
    <t>6.1.5.1.5</t>
  </si>
  <si>
    <t>Restauro</t>
  </si>
  <si>
    <t>6.1.5.1.6</t>
  </si>
  <si>
    <t>Higienização</t>
  </si>
  <si>
    <t>6.1.5.1.7</t>
  </si>
  <si>
    <t>Projeto de documentação</t>
  </si>
  <si>
    <t>6.1.5.1.8</t>
  </si>
  <si>
    <t>Centro de Referência/Pesquisa/Projeto de história oral</t>
  </si>
  <si>
    <t>6.1.5.1.9</t>
  </si>
  <si>
    <t>Mobiliário e equipamentos para áreas técnicas</t>
  </si>
  <si>
    <t>6.1.5.1.10</t>
  </si>
  <si>
    <t>Banco de dados</t>
  </si>
  <si>
    <t>6.1.5.1.11</t>
  </si>
  <si>
    <t>Direitos autorais</t>
  </si>
  <si>
    <t>6.1.5.1.12</t>
  </si>
  <si>
    <t>Outros (workshops, webnarios, materiais diversos)</t>
  </si>
  <si>
    <t>6.1.5.2</t>
  </si>
  <si>
    <t>Programa de Exposições e Programação Cultural</t>
  </si>
  <si>
    <t>6.1.5.2.1</t>
  </si>
  <si>
    <t>Manutenção da exposição de longa duração</t>
  </si>
  <si>
    <t>6.1.5.2.2</t>
  </si>
  <si>
    <t>Nova exposição de longa duração</t>
  </si>
  <si>
    <t>6.1.5.2.3</t>
  </si>
  <si>
    <t>Exposições temporárias</t>
  </si>
  <si>
    <t>6.1.5.2.4</t>
  </si>
  <si>
    <t>Exposições itinerantes</t>
  </si>
  <si>
    <t>6.1.5.2.5</t>
  </si>
  <si>
    <t>Exposições virtuais</t>
  </si>
  <si>
    <t>6.1.5.2.6</t>
  </si>
  <si>
    <t>Programação cultural</t>
  </si>
  <si>
    <t>6.1.5.2.7</t>
  </si>
  <si>
    <t>(Evento específico do museu que tenha grande repercussão)</t>
  </si>
  <si>
    <t>6.1.5.2.8</t>
  </si>
  <si>
    <t>Cursos e oficinas</t>
  </si>
  <si>
    <t>6.1.5.2.9</t>
  </si>
  <si>
    <t>Outros (Assessoria Curatorial)</t>
  </si>
  <si>
    <t>6.1.5.2.10</t>
  </si>
  <si>
    <t>6.1.5.3</t>
  </si>
  <si>
    <t>Programa Educativo</t>
  </si>
  <si>
    <t>6.1.5.3.1</t>
  </si>
  <si>
    <t>Programas/Projetos educativos</t>
  </si>
  <si>
    <t>6.1.5.3.2</t>
  </si>
  <si>
    <t>Ações extramuros</t>
  </si>
  <si>
    <t>6.1.5.3.3</t>
  </si>
  <si>
    <t>Ações de formação para público educativo</t>
  </si>
  <si>
    <t>6.1.5.3.4</t>
  </si>
  <si>
    <t>Materiais e recursos educativos</t>
  </si>
  <si>
    <t>6.1.5.3.5</t>
  </si>
  <si>
    <t>Aquisição de equipamentos e materiais</t>
  </si>
  <si>
    <t>6.1.5.3.6</t>
  </si>
  <si>
    <t>Conteúdo digital e engajamento virtual</t>
  </si>
  <si>
    <t>6.1.5.3.7</t>
  </si>
  <si>
    <t>Outros (especificar)</t>
  </si>
  <si>
    <t>6.1.5.4</t>
  </si>
  <si>
    <t>Programa de Integração ao Sisem-SP</t>
  </si>
  <si>
    <t>6.1.5.4.1</t>
  </si>
  <si>
    <t>Ações de formação (oficinas, palestras, estágios etc.)</t>
  </si>
  <si>
    <t>6.1.5.4.2</t>
  </si>
  <si>
    <t>Ações de comunicação (publicações temáticas, exposições em museus fora da capital etc.)</t>
  </si>
  <si>
    <t>6.1.5.4.3</t>
  </si>
  <si>
    <t>Ações de articulação (redes temáticas de museus)</t>
  </si>
  <si>
    <t>6.1.5.4.4</t>
  </si>
  <si>
    <t>Ações de fomento (chamadas públicas para exposições com curadoria compartilhada interinstitucional)</t>
  </si>
  <si>
    <t>6.1.5.5</t>
  </si>
  <si>
    <t>Programa de Gestão Museológica</t>
  </si>
  <si>
    <t>6.1.5.5.1</t>
  </si>
  <si>
    <t>Plano Museológico</t>
  </si>
  <si>
    <t>6.1.5.5.2</t>
  </si>
  <si>
    <t>Planejamento Estratégico</t>
  </si>
  <si>
    <t>6.1.5.5.3</t>
  </si>
  <si>
    <t>Pesquisa de público</t>
  </si>
  <si>
    <t>6.1.5.5.4</t>
  </si>
  <si>
    <t>Acessibilidade</t>
  </si>
  <si>
    <t>6.1.5.5.5</t>
  </si>
  <si>
    <t>Sustentabilidade</t>
  </si>
  <si>
    <t>6.1.5.5.6</t>
  </si>
  <si>
    <t>Gestão tecnológica</t>
  </si>
  <si>
    <t>6.1.5.5.7</t>
  </si>
  <si>
    <t>Compliance</t>
  </si>
  <si>
    <t>6.1.5.5.8</t>
  </si>
  <si>
    <t>6.1.5.5.9</t>
  </si>
  <si>
    <t>6.1.5.5.10</t>
  </si>
  <si>
    <t>Parcerias e Permutas</t>
  </si>
  <si>
    <t>6.1.6</t>
  </si>
  <si>
    <t>Comunicação e Imprensa</t>
  </si>
  <si>
    <t>6.1.6.1</t>
  </si>
  <si>
    <t>Plano de Comunicação e Site</t>
  </si>
  <si>
    <t>6.1.6.2</t>
  </si>
  <si>
    <t>Projetos gráficos e materiais de comunicação</t>
  </si>
  <si>
    <t>6.1.6.3</t>
  </si>
  <si>
    <t>Publicações</t>
  </si>
  <si>
    <t>6.1.6.4</t>
  </si>
  <si>
    <t xml:space="preserve">Assessoria de imprensa e custos de publicidade </t>
  </si>
  <si>
    <t>6.1.6.5</t>
  </si>
  <si>
    <t>Outros (concursos e laboratórios)</t>
  </si>
  <si>
    <t>6.1.7</t>
  </si>
  <si>
    <t>Plano Bianual 2021/2022- PRONAC 204.732</t>
  </si>
  <si>
    <t>6.1.8</t>
  </si>
  <si>
    <t>PROAC- Lei Estadual de Incentivo a Cultura</t>
  </si>
  <si>
    <t>6.1.9</t>
  </si>
  <si>
    <t>6.2</t>
  </si>
  <si>
    <t>Depreciação/Amortização/Exaustão/Baixa de Imobilizado</t>
  </si>
  <si>
    <t>6.2.1</t>
  </si>
  <si>
    <t>Depreciação</t>
  </si>
  <si>
    <t>6.2.2</t>
  </si>
  <si>
    <t>Amortização</t>
  </si>
  <si>
    <t>6.2.3</t>
  </si>
  <si>
    <t>Baixa de ativo imobilizado</t>
  </si>
  <si>
    <t>6.2.4</t>
  </si>
  <si>
    <t>Superavit/Deficit do exercício</t>
  </si>
  <si>
    <t>III - INVESTIMENTOS/IMOBILIZADO</t>
  </si>
  <si>
    <t>Investimentos com recursos vinculados ao Contrato de Gestão</t>
  </si>
  <si>
    <t>8.1</t>
  </si>
  <si>
    <t>Equipamentos de informática</t>
  </si>
  <si>
    <t>8.2</t>
  </si>
  <si>
    <t>Moveis e utensílios</t>
  </si>
  <si>
    <t>8.3</t>
  </si>
  <si>
    <t>Máquinas e equipamentos</t>
  </si>
  <si>
    <t>8.4</t>
  </si>
  <si>
    <t>Software</t>
  </si>
  <si>
    <t>8.5</t>
  </si>
  <si>
    <t>Benfeitorias</t>
  </si>
  <si>
    <t>8.6</t>
  </si>
  <si>
    <t>Aquisição de acervo</t>
  </si>
  <si>
    <t>8.7</t>
  </si>
  <si>
    <t>Outros investimentos/imobilizado (especificar)</t>
  </si>
  <si>
    <t>Recursos públicos específicos para investimentos no Contrato de Gestão</t>
  </si>
  <si>
    <t>9.1</t>
  </si>
  <si>
    <t>9.2</t>
  </si>
  <si>
    <t>9.3</t>
  </si>
  <si>
    <t>9.4</t>
  </si>
  <si>
    <t>9.5</t>
  </si>
  <si>
    <t>9.6</t>
  </si>
  <si>
    <t>9.7</t>
  </si>
  <si>
    <t>Investimentos com recursos incentivados</t>
  </si>
  <si>
    <t>10.1</t>
  </si>
  <si>
    <t>10.2</t>
  </si>
  <si>
    <t>10.3</t>
  </si>
  <si>
    <t>10.4</t>
  </si>
  <si>
    <t>10.5</t>
  </si>
  <si>
    <t>10.6</t>
  </si>
  <si>
    <t>10.7</t>
  </si>
  <si>
    <t>IV - PROJETOS A EXECUTAR E SALDOS DE RECURSOS VINCULADOS AO CONTRATO DE GESTÃO</t>
  </si>
  <si>
    <t>Saldo Projetos a Executar CG (contábil)</t>
  </si>
  <si>
    <t>11.1</t>
  </si>
  <si>
    <t>Repasse</t>
  </si>
  <si>
    <t>Reserva</t>
  </si>
  <si>
    <t>Contingência</t>
  </si>
  <si>
    <t>Outros (Reserva para ISS)</t>
  </si>
  <si>
    <t>11.5</t>
  </si>
  <si>
    <t>Reserva para Nova Exposição de Longa duração</t>
  </si>
  <si>
    <t>11.6</t>
  </si>
  <si>
    <t>Consumo</t>
  </si>
  <si>
    <t>11.7</t>
  </si>
  <si>
    <t xml:space="preserve">Investimento </t>
  </si>
  <si>
    <t>11.8</t>
  </si>
  <si>
    <t>Outras Receitas</t>
  </si>
  <si>
    <t>11.9</t>
  </si>
  <si>
    <t>Outros</t>
  </si>
  <si>
    <t xml:space="preserve">Recursos incentivados - saldo a ser executado </t>
  </si>
  <si>
    <t>12.1</t>
  </si>
  <si>
    <t>Recursos captados</t>
  </si>
  <si>
    <t>12.2</t>
  </si>
  <si>
    <t>12.3</t>
  </si>
  <si>
    <t>Despesa realizada do recurso captado</t>
  </si>
  <si>
    <t>Outras informações (saldos bancários)</t>
  </si>
  <si>
    <t>13.1</t>
  </si>
  <si>
    <t>Conta de Repasse do Contrato de Gestão</t>
  </si>
  <si>
    <t>13.2</t>
  </si>
  <si>
    <t>Conta de Captação Operacional</t>
  </si>
  <si>
    <t>13.3</t>
  </si>
  <si>
    <t>Conta de Projetos Incentivados</t>
  </si>
  <si>
    <t>13.4</t>
  </si>
  <si>
    <t>Conta de Recurso de Reserva</t>
  </si>
  <si>
    <t>13.5</t>
  </si>
  <si>
    <t>Conta de Recurso de Contingência</t>
  </si>
  <si>
    <t>13.6</t>
  </si>
  <si>
    <t>Programa Lei de Incentivo ao Esporte-Com a Bola Toda</t>
  </si>
  <si>
    <t xml:space="preserve">Parcerias, Patrocínios </t>
  </si>
  <si>
    <t>Captação de Recursos Operacionais (bilheteria, cessão onerosa de espaço, loja, café, doações , estacionamento, etc)</t>
  </si>
  <si>
    <t>Captação de Recursos Operacionais (bilheteria, cessão onerosa de espaço, loja, café, doações, estacionamento, etc)</t>
  </si>
  <si>
    <t>Receita apropriada do recurso captado (financeira)</t>
  </si>
  <si>
    <t>Página: 1</t>
  </si>
  <si>
    <t/>
  </si>
  <si>
    <t>Código</t>
  </si>
  <si>
    <t>Classificação</t>
  </si>
  <si>
    <t>Nome</t>
  </si>
  <si>
    <t>Débito</t>
  </si>
  <si>
    <t>Crédito</t>
  </si>
  <si>
    <t>Movimento</t>
  </si>
  <si>
    <t>10000</t>
  </si>
  <si>
    <t>1</t>
  </si>
  <si>
    <t>ATIVO</t>
  </si>
  <si>
    <t>4.438.765,40</t>
  </si>
  <si>
    <t>4.325.050,16</t>
  </si>
  <si>
    <t>10001</t>
  </si>
  <si>
    <t>1.01</t>
  </si>
  <si>
    <t>ATIVO CIRCULANTE</t>
  </si>
  <si>
    <t>4.305.584,36</t>
  </si>
  <si>
    <t>10002</t>
  </si>
  <si>
    <t>1.01.01</t>
  </si>
  <si>
    <t>DISPONIBILIDADES</t>
  </si>
  <si>
    <t>3.945.951,76</t>
  </si>
  <si>
    <t>3.893.191,46</t>
  </si>
  <si>
    <t>79</t>
  </si>
  <si>
    <t>1.01.01.01</t>
  </si>
  <si>
    <t>10003</t>
  </si>
  <si>
    <t>1.01.01.01.01</t>
  </si>
  <si>
    <t>CAIXA</t>
  </si>
  <si>
    <t>2.387,00</t>
  </si>
  <si>
    <t>15963</t>
  </si>
  <si>
    <t>1.01.01.01.01.007</t>
  </si>
  <si>
    <t>PATROCÍNIOS/PERMUTA PUBLICITÁRIA</t>
  </si>
  <si>
    <t>50</t>
  </si>
  <si>
    <t>1.01.01.01.02</t>
  </si>
  <si>
    <t>BANCOS CONTA MOVIMENTO REC LIVRE</t>
  </si>
  <si>
    <t>2.049.769,90</t>
  </si>
  <si>
    <t>2.050.170,04</t>
  </si>
  <si>
    <t>107166</t>
  </si>
  <si>
    <t>1.01.01.01.02.035</t>
  </si>
  <si>
    <t>MDF BB 4307-9 11707-2</t>
  </si>
  <si>
    <t>1.790.607,28</t>
  </si>
  <si>
    <t>1.791.044,16</t>
  </si>
  <si>
    <t>107190</t>
  </si>
  <si>
    <t>1.01.01.01.02.036</t>
  </si>
  <si>
    <t>MDF BB 4307-9 11708-0 CAPTAÇÃO</t>
  </si>
  <si>
    <t>250.965,12</t>
  </si>
  <si>
    <t>251.005,98</t>
  </si>
  <si>
    <t>107212</t>
  </si>
  <si>
    <t>1.01.01.01.02.037</t>
  </si>
  <si>
    <t>MDF BB 4307-9 11709-9 FD DE RESERVA</t>
  </si>
  <si>
    <t>0,00</t>
  </si>
  <si>
    <t>59,95</t>
  </si>
  <si>
    <t>107220</t>
  </si>
  <si>
    <t>1.01.01.01.02.038</t>
  </si>
  <si>
    <t>MDF BB 4307-9 11710-2 FD CONTING</t>
  </si>
  <si>
    <t>8.197,50</t>
  </si>
  <si>
    <t>8.059,95</t>
  </si>
  <si>
    <t>49</t>
  </si>
  <si>
    <t>1.01.01.01.03</t>
  </si>
  <si>
    <t>BANCO CONTA MOVIMENTO REC TERCEIROS</t>
  </si>
  <si>
    <t>278.513,43</t>
  </si>
  <si>
    <t>278.036,82</t>
  </si>
  <si>
    <t>108340</t>
  </si>
  <si>
    <t>1.01.01.01.03.021</t>
  </si>
  <si>
    <t>MDF BB 1191 44020-5 - MINC PRONAC 204732</t>
  </si>
  <si>
    <t>271.128,15</t>
  </si>
  <si>
    <t>109223</t>
  </si>
  <si>
    <t>1.01.01.01.03.023</t>
  </si>
  <si>
    <t>MDF BB 4307 12026-X - PROAC</t>
  </si>
  <si>
    <t>7.385,28</t>
  </si>
  <si>
    <t>6.908,67</t>
  </si>
  <si>
    <t>48</t>
  </si>
  <si>
    <t>1.01.01.01.04</t>
  </si>
  <si>
    <t>APLICACOES FINANCEIRAS RECURSOS LIVRES</t>
  </si>
  <si>
    <t>1.015.438,85</t>
  </si>
  <si>
    <t>996.656,81</t>
  </si>
  <si>
    <t>107174</t>
  </si>
  <si>
    <t>1.01.01.01.04.070</t>
  </si>
  <si>
    <t>MDF BB APL 4307-9 11707-2 CDB DI</t>
  </si>
  <si>
    <t>704.241,72</t>
  </si>
  <si>
    <t>987.199,83</t>
  </si>
  <si>
    <t>107204</t>
  </si>
  <si>
    <t>1.01.01.01.04.072</t>
  </si>
  <si>
    <t>MDF BB APL 4307-9 11708-0 CAPTAÇÃO RF Ref DI Plus Á</t>
  </si>
  <si>
    <t>785,80</t>
  </si>
  <si>
    <t>107239</t>
  </si>
  <si>
    <t>1.01.01.01.04.073</t>
  </si>
  <si>
    <t>MDF BB APL 4307-9 11710-2 FD CONTING CDB DI</t>
  </si>
  <si>
    <t>19.528,33</t>
  </si>
  <si>
    <t>2.044,53</t>
  </si>
  <si>
    <t>107476</t>
  </si>
  <si>
    <t>1.01.01.01.04.075</t>
  </si>
  <si>
    <t>MDF BB APL 4307-9 11708-0 CAPTAÇÃO CDB DI</t>
  </si>
  <si>
    <t>278.831,24</t>
  </si>
  <si>
    <t>5.157,46</t>
  </si>
  <si>
    <t>107689</t>
  </si>
  <si>
    <t>1.01.01.01.04.078</t>
  </si>
  <si>
    <t>MDF BB APL 4307-9 11709-9 RESERVA CDB DI</t>
  </si>
  <si>
    <t>12.051,76</t>
  </si>
  <si>
    <t>2.254,99</t>
  </si>
  <si>
    <t>39</t>
  </si>
  <si>
    <t>1.01.01.01.05</t>
  </si>
  <si>
    <t>APLICACOES FINANCEIRAS REC.TERCEIROS</t>
  </si>
  <si>
    <t>313.840,64</t>
  </si>
  <si>
    <t>279.938,85</t>
  </si>
  <si>
    <t>106070</t>
  </si>
  <si>
    <t>1.01.01.01.05.027</t>
  </si>
  <si>
    <t>MDF BB 1191 43857 - X MESP 2000900-00 S PUBLICO</t>
  </si>
  <si>
    <t>11.261,46</t>
  </si>
  <si>
    <t>106216</t>
  </si>
  <si>
    <t>1.01.01.01.05.029</t>
  </si>
  <si>
    <t>MDF - BB 42197-9 P SOBERANO MESP 1814206 LEI DO ESP</t>
  </si>
  <si>
    <t>69,77</t>
  </si>
  <si>
    <t>106224</t>
  </si>
  <si>
    <t>1.01.01.01.05.030</t>
  </si>
  <si>
    <t>MDF BB 44090-6 MESP-1814206-00 S.Público Automático</t>
  </si>
  <si>
    <t>1.659,12</t>
  </si>
  <si>
    <t>106895</t>
  </si>
  <si>
    <t>1.01.01.01.05.033</t>
  </si>
  <si>
    <t>MDF - BB 1191 44019-1 MINC PRONAC 204732 RF Simples</t>
  </si>
  <si>
    <t>143.062,07</t>
  </si>
  <si>
    <t>107140</t>
  </si>
  <si>
    <t>1.01.01.01.05.034</t>
  </si>
  <si>
    <t>MDF - BB 1191 44020-5 MINC PRONAC 204732 S.Público</t>
  </si>
  <si>
    <t>155.241,94</t>
  </si>
  <si>
    <t>128.980,32</t>
  </si>
  <si>
    <t>109231</t>
  </si>
  <si>
    <t>1.01.01.01.05.039</t>
  </si>
  <si>
    <t>MDF BB 4307 12026-x - PROAC</t>
  </si>
  <si>
    <t>2.546,28</t>
  </si>
  <si>
    <t>7.896,46</t>
  </si>
  <si>
    <t>16047</t>
  </si>
  <si>
    <t>1.01.01.01.08</t>
  </si>
  <si>
    <t>286.001,94</t>
  </si>
  <si>
    <t>106690</t>
  </si>
  <si>
    <t>1.01.01.01.08.026</t>
  </si>
  <si>
    <t>MDF BB 1191 44019-1 MINC PRONAC 204732</t>
  </si>
  <si>
    <t>10017</t>
  </si>
  <si>
    <t>1.01.02</t>
  </si>
  <si>
    <t>REALIZAVES A CURTO PRAZO</t>
  </si>
  <si>
    <t>492.813,64</t>
  </si>
  <si>
    <t>412.392,90</t>
  </si>
  <si>
    <t>26</t>
  </si>
  <si>
    <t>1.01.02.01</t>
  </si>
  <si>
    <t>A RECEBER</t>
  </si>
  <si>
    <t>319.590,33</t>
  </si>
  <si>
    <t>253.370,12</t>
  </si>
  <si>
    <t>10018</t>
  </si>
  <si>
    <t>1.01.02.01.01</t>
  </si>
  <si>
    <t>CONTAS A RECEBER</t>
  </si>
  <si>
    <t>10024</t>
  </si>
  <si>
    <t>1.01.02.01.01.006</t>
  </si>
  <si>
    <t>DUPLICATAS A RECEBER</t>
  </si>
  <si>
    <t>69.800,00</t>
  </si>
  <si>
    <t>52.606,66</t>
  </si>
  <si>
    <t>10025</t>
  </si>
  <si>
    <t>1.01.02.01.01.007</t>
  </si>
  <si>
    <t>BILHETERIA A RECEBER</t>
  </si>
  <si>
    <t>197.427,00</t>
  </si>
  <si>
    <t>169.276,55</t>
  </si>
  <si>
    <t>10027</t>
  </si>
  <si>
    <t>1.01.02.01.01.009</t>
  </si>
  <si>
    <t>ALUGUEIS A RECEBER</t>
  </si>
  <si>
    <t>36.718,07</t>
  </si>
  <si>
    <t>15.000,00</t>
  </si>
  <si>
    <t>10029</t>
  </si>
  <si>
    <t>1.01.02.01.01.510</t>
  </si>
  <si>
    <t>OUTROS VALORES A RECEBER</t>
  </si>
  <si>
    <t>15.645,26</t>
  </si>
  <si>
    <t>16.486,91</t>
  </si>
  <si>
    <t>28</t>
  </si>
  <si>
    <t>1.01.02.02</t>
  </si>
  <si>
    <t>ADIANTAMENTOS</t>
  </si>
  <si>
    <t>173.223,31</t>
  </si>
  <si>
    <t>154.881,24</t>
  </si>
  <si>
    <t>31</t>
  </si>
  <si>
    <t>1.01.02.02.01</t>
  </si>
  <si>
    <t>ADTO</t>
  </si>
  <si>
    <t>10031</t>
  </si>
  <si>
    <t>1.01.02.02.01.001</t>
  </si>
  <si>
    <t>ADIANTAMENTO SALARIAL</t>
  </si>
  <si>
    <t>121.216,00</t>
  </si>
  <si>
    <t>10032</t>
  </si>
  <si>
    <t>1.01.02.02.01.002</t>
  </si>
  <si>
    <t>ADIANTAMENTO DE FERIAS</t>
  </si>
  <si>
    <t>43.418,00</t>
  </si>
  <si>
    <t>29.392,75</t>
  </si>
  <si>
    <t>10033</t>
  </si>
  <si>
    <t>1.01.02.02.01.003</t>
  </si>
  <si>
    <t>ADIANTAMENTO DE 13 SALARIO</t>
  </si>
  <si>
    <t>2.227,00</t>
  </si>
  <si>
    <t>10034</t>
  </si>
  <si>
    <t>1.01.02.02.01.004</t>
  </si>
  <si>
    <t>ADIANTAMENTO DE RESCISAO</t>
  </si>
  <si>
    <t>4.491,74</t>
  </si>
  <si>
    <t>2.045,49</t>
  </si>
  <si>
    <t>10036</t>
  </si>
  <si>
    <t>1.01.02.02.01.006</t>
  </si>
  <si>
    <t>ADIANTAMENTO A FORNECEDOR</t>
  </si>
  <si>
    <t>4.097,57</t>
  </si>
  <si>
    <t>72</t>
  </si>
  <si>
    <t>1.01.02.50</t>
  </si>
  <si>
    <t>DESPESAS ANTECIPADAS</t>
  </si>
  <si>
    <t>4.141,54</t>
  </si>
  <si>
    <t>73</t>
  </si>
  <si>
    <t>1.01.02.50.01</t>
  </si>
  <si>
    <t>10058</t>
  </si>
  <si>
    <t>1.01.02.50.01.001</t>
  </si>
  <si>
    <t>PREMIOS DE SEGUROS A APROPRIAR</t>
  </si>
  <si>
    <t>46</t>
  </si>
  <si>
    <t>1.02</t>
  </si>
  <si>
    <t>ATIVO NAO CIRCULANTE</t>
  </si>
  <si>
    <t>19.465,80</t>
  </si>
  <si>
    <t>47</t>
  </si>
  <si>
    <t>1.02.03</t>
  </si>
  <si>
    <t>ATIVO PERMANENTE</t>
  </si>
  <si>
    <t>69</t>
  </si>
  <si>
    <t>1.02.03.07</t>
  </si>
  <si>
    <t>DEPR. VINCULADAS CONTRATO DE GESTAO</t>
  </si>
  <si>
    <t>68</t>
  </si>
  <si>
    <t>1.02.03.07.01</t>
  </si>
  <si>
    <t>DEPR CONTRATO GESTAO</t>
  </si>
  <si>
    <t>36497</t>
  </si>
  <si>
    <t>1.02.03.07.01.002</t>
  </si>
  <si>
    <t>DEPREC ACUM MAQUINAS E EQUIPAMENTO</t>
  </si>
  <si>
    <t>4.445,87</t>
  </si>
  <si>
    <t>36498</t>
  </si>
  <si>
    <t>1.02.03.07.01.003</t>
  </si>
  <si>
    <t>DEPREC ACUM MOVEIS E UTENSILIOS</t>
  </si>
  <si>
    <t>2.099,00</t>
  </si>
  <si>
    <t>36499</t>
  </si>
  <si>
    <t>1.02.03.07.01.004</t>
  </si>
  <si>
    <t>DEPREC ACUM EQUIPAMENTOS PROC DADOS</t>
  </si>
  <si>
    <t>12.829,35</t>
  </si>
  <si>
    <t>36502</t>
  </si>
  <si>
    <t>1.02.03.07.01.007</t>
  </si>
  <si>
    <t>DEPREC ACUM EQUIP TELECOMUNICACOES</t>
  </si>
  <si>
    <t>91,58</t>
  </si>
  <si>
    <t>134</t>
  </si>
  <si>
    <t>2</t>
  </si>
  <si>
    <t>PASSIVO</t>
  </si>
  <si>
    <t>6.127.185,57</t>
  </si>
  <si>
    <t>6.240.900,81</t>
  </si>
  <si>
    <t>135</t>
  </si>
  <si>
    <t>2.01</t>
  </si>
  <si>
    <t>PASSIVO CIRCULANTE</t>
  </si>
  <si>
    <t>6.107.719,77</t>
  </si>
  <si>
    <t>93</t>
  </si>
  <si>
    <t>2.01.01</t>
  </si>
  <si>
    <t>EXIGIVEIS A CURTO PRAZO</t>
  </si>
  <si>
    <t>119</t>
  </si>
  <si>
    <t>2.01.01.02</t>
  </si>
  <si>
    <t>OBRIGACOES TRABALHISTAS</t>
  </si>
  <si>
    <t>600.583,17</t>
  </si>
  <si>
    <t>638.528,84</t>
  </si>
  <si>
    <t>120</t>
  </si>
  <si>
    <t>2.01.01.02.01</t>
  </si>
  <si>
    <t>535.141,86</t>
  </si>
  <si>
    <t>539.124,71</t>
  </si>
  <si>
    <t>20009</t>
  </si>
  <si>
    <t>2.01.01.02.01.001</t>
  </si>
  <si>
    <t>SALARIOS A PAGAR</t>
  </si>
  <si>
    <t>403.385,23</t>
  </si>
  <si>
    <t>36632</t>
  </si>
  <si>
    <t>2.01.01.02.01.005</t>
  </si>
  <si>
    <t>AUTONOMO A PAGAR</t>
  </si>
  <si>
    <t>25.161,25</t>
  </si>
  <si>
    <t>20012</t>
  </si>
  <si>
    <t>2.01.01.02.01.510</t>
  </si>
  <si>
    <t>OUTRAS OBRIGACOES TRABALHISTAS A RECOLH</t>
  </si>
  <si>
    <t>93.399,10</t>
  </si>
  <si>
    <t>97.381,95</t>
  </si>
  <si>
    <t>104930</t>
  </si>
  <si>
    <t>2.01.01.02.01.513</t>
  </si>
  <si>
    <t>RESCISÕES A PAGAR</t>
  </si>
  <si>
    <t>13.196,28</t>
  </si>
  <si>
    <t>100013</t>
  </si>
  <si>
    <t>2.01.01.02.02</t>
  </si>
  <si>
    <t>PROVISOES TRABALHISTAS</t>
  </si>
  <si>
    <t>65.441,31</t>
  </si>
  <si>
    <t>99.404,13</t>
  </si>
  <si>
    <t>100021</t>
  </si>
  <si>
    <t>2.01.01.02.02.001</t>
  </si>
  <si>
    <t>PROVISAO P/ 13º SALARIO</t>
  </si>
  <si>
    <t>2.949,72</t>
  </si>
  <si>
    <t>30.544,40</t>
  </si>
  <si>
    <t>100030</t>
  </si>
  <si>
    <t>2.01.01.02.02.002</t>
  </si>
  <si>
    <t>PROVISAO P/ FERIAS E 1/3</t>
  </si>
  <si>
    <t>45.108,81</t>
  </si>
  <si>
    <t>43.695,68</t>
  </si>
  <si>
    <t>100048</t>
  </si>
  <si>
    <t>2.01.01.02.02.003</t>
  </si>
  <si>
    <t>PROVISAO FGTS S/ 13º SALARIO</t>
  </si>
  <si>
    <t>114,52</t>
  </si>
  <si>
    <t>2.443,52</t>
  </si>
  <si>
    <t>100056</t>
  </si>
  <si>
    <t>2.01.01.02.02.004</t>
  </si>
  <si>
    <t>PROVISAO FGTS S/ FERIAS E 1/3</t>
  </si>
  <si>
    <t>3.608,57</t>
  </si>
  <si>
    <t>3.139,64</t>
  </si>
  <si>
    <t>100064</t>
  </si>
  <si>
    <t>2.01.01.02.02.005</t>
  </si>
  <si>
    <t>PROVISAO PIS S/ 13º SALARIO</t>
  </si>
  <si>
    <t>14,34</t>
  </si>
  <si>
    <t>305,45</t>
  </si>
  <si>
    <t>100072</t>
  </si>
  <si>
    <t>2.01.01.02.02.006</t>
  </si>
  <si>
    <t>PROVISAO PIS S/ FERIAS E 1/3</t>
  </si>
  <si>
    <t>451,08</t>
  </si>
  <si>
    <t>392,45</t>
  </si>
  <si>
    <t>100080</t>
  </si>
  <si>
    <t>2.01.01.02.02.007</t>
  </si>
  <si>
    <t>PROVISAO INSS S/ 13º SALARIO</t>
  </si>
  <si>
    <t>989,46</t>
  </si>
  <si>
    <t>8.264,31</t>
  </si>
  <si>
    <t>100099</t>
  </si>
  <si>
    <t>2.01.01.02.02.008</t>
  </si>
  <si>
    <t>PROVISAO INSS S/FERIAS E 1/3</t>
  </si>
  <si>
    <t>12.204,81</t>
  </si>
  <si>
    <t>10.618,68</t>
  </si>
  <si>
    <t>85</t>
  </si>
  <si>
    <t>2.01.01.03</t>
  </si>
  <si>
    <t>ENCARGOS SOCIAIS E PREVIDENC A RECOLHER</t>
  </si>
  <si>
    <t>176.104,78</t>
  </si>
  <si>
    <t>187.947,59</t>
  </si>
  <si>
    <t>86</t>
  </si>
  <si>
    <t>2.01.01.03.01</t>
  </si>
  <si>
    <t>20014</t>
  </si>
  <si>
    <t>2.01.01.03.01.001</t>
  </si>
  <si>
    <t>INSS A RECOLHER</t>
  </si>
  <si>
    <t>132.545,27</t>
  </si>
  <si>
    <t>143.124,92</t>
  </si>
  <si>
    <t>20015</t>
  </si>
  <si>
    <t>2.01.01.03.01.002</t>
  </si>
  <si>
    <t>FGTS A RECOLHER</t>
  </si>
  <si>
    <t>39.953,12</t>
  </si>
  <si>
    <t>41.077,62</t>
  </si>
  <si>
    <t>20017</t>
  </si>
  <si>
    <t>2.01.01.03.01.004</t>
  </si>
  <si>
    <t>PIS FOLHA DE SALARIOS A RECOLHER</t>
  </si>
  <si>
    <t>3.606,39</t>
  </si>
  <si>
    <t>3.745,05</t>
  </si>
  <si>
    <t>121</t>
  </si>
  <si>
    <t>2.01.01.04</t>
  </si>
  <si>
    <t>OBRIGACOES TRIBUTARIAS A RECOLHER</t>
  </si>
  <si>
    <t>73.382,76</t>
  </si>
  <si>
    <t>79.108,26</t>
  </si>
  <si>
    <t>122</t>
  </si>
  <si>
    <t>2.01.01.04.01</t>
  </si>
  <si>
    <t>20022</t>
  </si>
  <si>
    <t>2.01.01.04.01.003</t>
  </si>
  <si>
    <t>COFINS REC. BRUTA A RECOLHER</t>
  </si>
  <si>
    <t>8.512,96</t>
  </si>
  <si>
    <t>7.918,31</t>
  </si>
  <si>
    <t>20027</t>
  </si>
  <si>
    <t>2.01.01.04.01.008</t>
  </si>
  <si>
    <t>IRRF 0561 (FUNCIONARIOS) A RECOLHER</t>
  </si>
  <si>
    <t>34.262,84</t>
  </si>
  <si>
    <t>38.556,72</t>
  </si>
  <si>
    <t>20028</t>
  </si>
  <si>
    <t>2.01.01.04.01.009</t>
  </si>
  <si>
    <t>IRRF 0588 - AUTONOMOS</t>
  </si>
  <si>
    <t>1.854,07</t>
  </si>
  <si>
    <t>20030</t>
  </si>
  <si>
    <t>2.01.01.04.01.011</t>
  </si>
  <si>
    <t>IRRF 1708 (P JURIDICA) A RECOLHER</t>
  </si>
  <si>
    <t>2.285,74</t>
  </si>
  <si>
    <t>2.327,74</t>
  </si>
  <si>
    <t>20031</t>
  </si>
  <si>
    <t>2.01.01.04.01.012</t>
  </si>
  <si>
    <t>PIS/COF/CSLL 5952 A RECOLHER</t>
  </si>
  <si>
    <t>9.843,78</t>
  </si>
  <si>
    <t>9.973,98</t>
  </si>
  <si>
    <t>20032</t>
  </si>
  <si>
    <t>2.01.01.04.01.013</t>
  </si>
  <si>
    <t>INSS RET FONTE FORNECEDORES A RECOLHER</t>
  </si>
  <si>
    <t>14.843,36</t>
  </si>
  <si>
    <t>20033</t>
  </si>
  <si>
    <t>2.01.01.04.01.014</t>
  </si>
  <si>
    <t>ISS RET FONTE FORNECEDORES A RECOLHER</t>
  </si>
  <si>
    <t>3.634,08</t>
  </si>
  <si>
    <t>128</t>
  </si>
  <si>
    <t>2.01.01.05</t>
  </si>
  <si>
    <t>OUTRAS OBRIGACOES</t>
  </si>
  <si>
    <t>627.098,07</t>
  </si>
  <si>
    <t>660.686,15</t>
  </si>
  <si>
    <t>129</t>
  </si>
  <si>
    <t>2.01.01.05.01</t>
  </si>
  <si>
    <t>20036</t>
  </si>
  <si>
    <t>2.01.01.05.01.001</t>
  </si>
  <si>
    <t>FORNECEDOR A PAGAR</t>
  </si>
  <si>
    <t>29</t>
  </si>
  <si>
    <t>2.01.01.06</t>
  </si>
  <si>
    <t>799,40</t>
  </si>
  <si>
    <t>30</t>
  </si>
  <si>
    <t>2.01.01.06.01</t>
  </si>
  <si>
    <t>20045</t>
  </si>
  <si>
    <t>2.01.01.06.01.510</t>
  </si>
  <si>
    <t>OUTROS ADIANTAMENTOS</t>
  </si>
  <si>
    <t>147</t>
  </si>
  <si>
    <t>2.01.01.07</t>
  </si>
  <si>
    <t>PROJETOS A EXECUTAR</t>
  </si>
  <si>
    <t>4.630.550,99</t>
  </si>
  <si>
    <t>4.673.830,57</t>
  </si>
  <si>
    <t>148</t>
  </si>
  <si>
    <t>2.01.01.07.01</t>
  </si>
  <si>
    <t>104222</t>
  </si>
  <si>
    <t>2.01.01.07.01.019</t>
  </si>
  <si>
    <t>MDF - MESP 1814206</t>
  </si>
  <si>
    <t>1.728,89</t>
  </si>
  <si>
    <t>106089</t>
  </si>
  <si>
    <t>2.01.01.07.01.023</t>
  </si>
  <si>
    <t>MDF - MESP 2000900-00</t>
  </si>
  <si>
    <t>106429</t>
  </si>
  <si>
    <t>2.01.01.07.01.026</t>
  </si>
  <si>
    <t>MDF - MINC PRONAC</t>
  </si>
  <si>
    <t>3.678.624,42</t>
  </si>
  <si>
    <t>106704</t>
  </si>
  <si>
    <t>2.01.01.07.01.027</t>
  </si>
  <si>
    <t>MDF - MINC PRONAC 204732</t>
  </si>
  <si>
    <t>161.407,63</t>
  </si>
  <si>
    <t>3.821.624,42</t>
  </si>
  <si>
    <t>107131</t>
  </si>
  <si>
    <t>2.01.01.07.01.028</t>
  </si>
  <si>
    <t>MDF - CONTRATO DE GESTAO 03_2021</t>
  </si>
  <si>
    <t>781.633,25</t>
  </si>
  <si>
    <t>839.215,80</t>
  </si>
  <si>
    <t>108308</t>
  </si>
  <si>
    <t>2.01.01.07.01.031</t>
  </si>
  <si>
    <t>MDF - PROAC 2022</t>
  </si>
  <si>
    <t>8.885,69</t>
  </si>
  <si>
    <t>136</t>
  </si>
  <si>
    <t>2.02</t>
  </si>
  <si>
    <t>PASSIVO NAO CIRCULANTE</t>
  </si>
  <si>
    <t>94</t>
  </si>
  <si>
    <t>2.02.02</t>
  </si>
  <si>
    <t>EXIGIVEL A LONGO PRAZO</t>
  </si>
  <si>
    <t>81</t>
  </si>
  <si>
    <t>2.02.02.01</t>
  </si>
  <si>
    <t>SALDO PRESTACAO DE CONTAS</t>
  </si>
  <si>
    <t>82</t>
  </si>
  <si>
    <t>2.02.02.01.01</t>
  </si>
  <si>
    <t>107247</t>
  </si>
  <si>
    <t>2.02.02.01.01.006</t>
  </si>
  <si>
    <t>CONTRATO GESTAO - IMOBILIZADO CG 03_2021</t>
  </si>
  <si>
    <t>65</t>
  </si>
  <si>
    <t>3</t>
  </si>
  <si>
    <t>CUSTOS E DESPESAS</t>
  </si>
  <si>
    <t>1.487.605,35</t>
  </si>
  <si>
    <t>38.063,94</t>
  </si>
  <si>
    <t>98</t>
  </si>
  <si>
    <t>3.01</t>
  </si>
  <si>
    <t>GESTAO OPERACIONAL</t>
  </si>
  <si>
    <t>855.563,54</t>
  </si>
  <si>
    <t>26.241,23</t>
  </si>
  <si>
    <t>198</t>
  </si>
  <si>
    <t>3.01.01</t>
  </si>
  <si>
    <t>RH - SALARIOS, ENCARGOS E BENEFICIOS</t>
  </si>
  <si>
    <t>692.971,94</t>
  </si>
  <si>
    <t>26.241,18</t>
  </si>
  <si>
    <t>78</t>
  </si>
  <si>
    <t>3.01.01.01</t>
  </si>
  <si>
    <t>DIRETORIA</t>
  </si>
  <si>
    <t>48.725,76</t>
  </si>
  <si>
    <t>0,68</t>
  </si>
  <si>
    <t>42</t>
  </si>
  <si>
    <t>3.01.01.01.01</t>
  </si>
  <si>
    <t>AREA MEIO</t>
  </si>
  <si>
    <t>36633</t>
  </si>
  <si>
    <t>3.01.01.01.01.001</t>
  </si>
  <si>
    <t>SALARIO</t>
  </si>
  <si>
    <t>29.042,47</t>
  </si>
  <si>
    <t>36638</t>
  </si>
  <si>
    <t>3.01.01.01.01.006</t>
  </si>
  <si>
    <t>INSS - FOLPAG</t>
  </si>
  <si>
    <t>7.857,75</t>
  </si>
  <si>
    <t>36639</t>
  </si>
  <si>
    <t>3.01.01.01.01.007</t>
  </si>
  <si>
    <t>FGTS - FOLPAG</t>
  </si>
  <si>
    <t>2.323,36</t>
  </si>
  <si>
    <t>36641</t>
  </si>
  <si>
    <t>3.01.01.01.01.009</t>
  </si>
  <si>
    <t>PIS - FOLPAG</t>
  </si>
  <si>
    <t>290,42</t>
  </si>
  <si>
    <t>30017</t>
  </si>
  <si>
    <t>3.01.01.01.01.013</t>
  </si>
  <si>
    <t>VALE REFEICAO/ALIMENTACAO</t>
  </si>
  <si>
    <t>1.528,56</t>
  </si>
  <si>
    <t>100102</t>
  </si>
  <si>
    <t>3.01.01.01.01.018</t>
  </si>
  <si>
    <t>2.420,17</t>
  </si>
  <si>
    <t>100110</t>
  </si>
  <si>
    <t>3.01.01.01.01.019</t>
  </si>
  <si>
    <t>PROVISAO P/ FÉRIAS E 1/3</t>
  </si>
  <si>
    <t>3.226,89</t>
  </si>
  <si>
    <t>100129</t>
  </si>
  <si>
    <t>3.01.01.01.01.020</t>
  </si>
  <si>
    <t>PROVISAO P/ FGTS S/ 13º SALARIO</t>
  </si>
  <si>
    <t>193,62</t>
  </si>
  <si>
    <t>100137</t>
  </si>
  <si>
    <t>3.01.01.01.01.021</t>
  </si>
  <si>
    <t>PROVISAO P/ FGTS S/FÉRIAS E 1/3</t>
  </si>
  <si>
    <t>258,15</t>
  </si>
  <si>
    <t>100145</t>
  </si>
  <si>
    <t>3.01.01.01.01.022</t>
  </si>
  <si>
    <t>PROVISAO P/ PIS S/ 13º SALARIO</t>
  </si>
  <si>
    <t>24,21</t>
  </si>
  <si>
    <t>100153</t>
  </si>
  <si>
    <t>3.01.01.01.01.023</t>
  </si>
  <si>
    <t>PROVISAO P/ PIS S/ FÉRIAS E 1/3</t>
  </si>
  <si>
    <t>32,27</t>
  </si>
  <si>
    <t>100161</t>
  </si>
  <si>
    <t>3.01.01.01.01.024</t>
  </si>
  <si>
    <t>PROVISAO P/ INSS S/ 13º SALARIO</t>
  </si>
  <si>
    <t>654,81</t>
  </si>
  <si>
    <t>100170</t>
  </si>
  <si>
    <t>3.01.01.01.01.025</t>
  </si>
  <si>
    <t>PROVISAO P/ INSS S/ FÉRIAS E 1/3</t>
  </si>
  <si>
    <t>873,08</t>
  </si>
  <si>
    <t>7</t>
  </si>
  <si>
    <t>3.01.01.02</t>
  </si>
  <si>
    <t>DEMAIS FUNCIONARIOS</t>
  </si>
  <si>
    <t>637.297,89</t>
  </si>
  <si>
    <t>26.231,50</t>
  </si>
  <si>
    <t>14</t>
  </si>
  <si>
    <t>3.01.01.02.01</t>
  </si>
  <si>
    <t>172.842,12</t>
  </si>
  <si>
    <t>9.598,50</t>
  </si>
  <si>
    <t>21</t>
  </si>
  <si>
    <t>3.01.01.02.01.001</t>
  </si>
  <si>
    <t>SALARIOS</t>
  </si>
  <si>
    <t>80.327,80</t>
  </si>
  <si>
    <t>9,10</t>
  </si>
  <si>
    <t>210</t>
  </si>
  <si>
    <t>3.01.01.02.01.002</t>
  </si>
  <si>
    <t>FERIAS</t>
  </si>
  <si>
    <t>471,55</t>
  </si>
  <si>
    <t>217</t>
  </si>
  <si>
    <t>3.01.01.02.01.003</t>
  </si>
  <si>
    <t>13 SALARIO</t>
  </si>
  <si>
    <t>530,48</t>
  </si>
  <si>
    <t>224</t>
  </si>
  <si>
    <t>3.01.01.02.01.004</t>
  </si>
  <si>
    <t>RESCISOES</t>
  </si>
  <si>
    <t>5.587,75</t>
  </si>
  <si>
    <t>238</t>
  </si>
  <si>
    <t>3.01.01.02.01.006</t>
  </si>
  <si>
    <t>INSS FOLHA</t>
  </si>
  <si>
    <t>22.123,72</t>
  </si>
  <si>
    <t>245</t>
  </si>
  <si>
    <t>3.01.01.02.01.007</t>
  </si>
  <si>
    <t>FGTS FOLHA</t>
  </si>
  <si>
    <t>17.383,59</t>
  </si>
  <si>
    <t>259</t>
  </si>
  <si>
    <t>3.01.01.02.01.009</t>
  </si>
  <si>
    <t>PIS FOLHA</t>
  </si>
  <si>
    <t>812,38</t>
  </si>
  <si>
    <t>30052</t>
  </si>
  <si>
    <t>3.01.01.02.01.011</t>
  </si>
  <si>
    <t>ASSIST.MEDICA/ODONTOLOGICA</t>
  </si>
  <si>
    <t>10.050,00</t>
  </si>
  <si>
    <t>4.815,53</t>
  </si>
  <si>
    <t>30054</t>
  </si>
  <si>
    <t>3.01.01.02.01.013</t>
  </si>
  <si>
    <t>11.847,87</t>
  </si>
  <si>
    <t>324,00</t>
  </si>
  <si>
    <t>30055</t>
  </si>
  <si>
    <t>3.01.01.02.01.014</t>
  </si>
  <si>
    <t>VALE TRANSPORTE</t>
  </si>
  <si>
    <t>1.700,89</t>
  </si>
  <si>
    <t>1.284,95</t>
  </si>
  <si>
    <t>30056</t>
  </si>
  <si>
    <t>3.01.01.02.01.015</t>
  </si>
  <si>
    <t>OUTROS BENEFICIOS</t>
  </si>
  <si>
    <t>9,00</t>
  </si>
  <si>
    <t>100269</t>
  </si>
  <si>
    <t>3.01.01.02.01.018</t>
  </si>
  <si>
    <t>6.961,93</t>
  </si>
  <si>
    <t>141,69</t>
  </si>
  <si>
    <t>100277</t>
  </si>
  <si>
    <t>3.01.01.02.01.019</t>
  </si>
  <si>
    <t>9.212,34</t>
  </si>
  <si>
    <t>133,92</t>
  </si>
  <si>
    <t>100285</t>
  </si>
  <si>
    <t>3.01.01.02.01.020</t>
  </si>
  <si>
    <t>556,93</t>
  </si>
  <si>
    <t>11,35</t>
  </si>
  <si>
    <t>100293</t>
  </si>
  <si>
    <t>3.01.01.02.01.021</t>
  </si>
  <si>
    <t>736,91</t>
  </si>
  <si>
    <t>585,17</t>
  </si>
  <si>
    <t>100307</t>
  </si>
  <si>
    <t>3.01.01.02.01.022</t>
  </si>
  <si>
    <t>69,64</t>
  </si>
  <si>
    <t>1,44</t>
  </si>
  <si>
    <t>100315</t>
  </si>
  <si>
    <t>3.01.01.02.01.023</t>
  </si>
  <si>
    <t>92,11</t>
  </si>
  <si>
    <t>73,14</t>
  </si>
  <si>
    <t>100323</t>
  </si>
  <si>
    <t>3.01.01.02.01.024</t>
  </si>
  <si>
    <t>1.883,68</t>
  </si>
  <si>
    <t>229,73</t>
  </si>
  <si>
    <t>100331</t>
  </si>
  <si>
    <t>3.01.01.02.01.025</t>
  </si>
  <si>
    <t>2.492,55</t>
  </si>
  <si>
    <t>1.979,48</t>
  </si>
  <si>
    <t>315</t>
  </si>
  <si>
    <t>3.01.01.02.02</t>
  </si>
  <si>
    <t>AREA FIM</t>
  </si>
  <si>
    <t>464.455,77</t>
  </si>
  <si>
    <t>16.633,00</t>
  </si>
  <si>
    <t>322</t>
  </si>
  <si>
    <t>3.01.01.02.02.001</t>
  </si>
  <si>
    <t>231.751,92</t>
  </si>
  <si>
    <t>31,30</t>
  </si>
  <si>
    <t>343</t>
  </si>
  <si>
    <t>3.01.01.02.02.004</t>
  </si>
  <si>
    <t>3.308,85</t>
  </si>
  <si>
    <t>2.534,94</t>
  </si>
  <si>
    <t>357</t>
  </si>
  <si>
    <t>3.01.01.02.02.006</t>
  </si>
  <si>
    <t>INSS</t>
  </si>
  <si>
    <t>63.223,35</t>
  </si>
  <si>
    <t>364</t>
  </si>
  <si>
    <t>3.01.01.02.02.007</t>
  </si>
  <si>
    <t>FGTS</t>
  </si>
  <si>
    <t>18.693,91</t>
  </si>
  <si>
    <t>378</t>
  </si>
  <si>
    <t>3.01.01.02.02.009</t>
  </si>
  <si>
    <t>PIS</t>
  </si>
  <si>
    <t>2.307,65</t>
  </si>
  <si>
    <t>30070</t>
  </si>
  <si>
    <t>3.01.01.02.02.011</t>
  </si>
  <si>
    <t>ASSIT.MEDICA/ODONTOLOGICA</t>
  </si>
  <si>
    <t>20.531,71</t>
  </si>
  <si>
    <t>7.854,80</t>
  </si>
  <si>
    <t>30072</t>
  </si>
  <si>
    <t>3.01.01.02.02.013</t>
  </si>
  <si>
    <t>37.211,63</t>
  </si>
  <si>
    <t>512,00</t>
  </si>
  <si>
    <t>30073</t>
  </si>
  <si>
    <t>3.01.01.02.02.014</t>
  </si>
  <si>
    <t>11.563,00</t>
  </si>
  <si>
    <t>2.894,44</t>
  </si>
  <si>
    <t>100340</t>
  </si>
  <si>
    <t>3.01.01.02.02.018</t>
  </si>
  <si>
    <t>21.162,30</t>
  </si>
  <si>
    <t>100358</t>
  </si>
  <si>
    <t>3.01.01.02.02.019</t>
  </si>
  <si>
    <t>31.256,45</t>
  </si>
  <si>
    <t>125,59</t>
  </si>
  <si>
    <t>100366</t>
  </si>
  <si>
    <t>3.01.01.02.02.020</t>
  </si>
  <si>
    <t>1.692,97</t>
  </si>
  <si>
    <t>0,01</t>
  </si>
  <si>
    <t>100374</t>
  </si>
  <si>
    <t>3.01.01.02.02.021</t>
  </si>
  <si>
    <t>2.144,58</t>
  </si>
  <si>
    <t>449,80</t>
  </si>
  <si>
    <t>100382</t>
  </si>
  <si>
    <t>3.01.01.02.02.022</t>
  </si>
  <si>
    <t>211,60</t>
  </si>
  <si>
    <t>100390</t>
  </si>
  <si>
    <t>3.01.01.02.02.023</t>
  </si>
  <si>
    <t>268,07</t>
  </si>
  <si>
    <t>56,23</t>
  </si>
  <si>
    <t>100404</t>
  </si>
  <si>
    <t>3.01.01.02.02.024</t>
  </si>
  <si>
    <t>5.725,82</t>
  </si>
  <si>
    <t>100412</t>
  </si>
  <si>
    <t>3.01.01.02.02.025</t>
  </si>
  <si>
    <t>7.253,05</t>
  </si>
  <si>
    <t>1.521,20</t>
  </si>
  <si>
    <t>101451</t>
  </si>
  <si>
    <t>3.01.01.02.02.050</t>
  </si>
  <si>
    <t>APRENDIZ</t>
  </si>
  <si>
    <t>6.148,91</t>
  </si>
  <si>
    <t>108766</t>
  </si>
  <si>
    <t>3.01.01.02.02.051</t>
  </si>
  <si>
    <t>PENSÃO ALIMENTÍCIA</t>
  </si>
  <si>
    <t>652,68</t>
  </si>
  <si>
    <t>90</t>
  </si>
  <si>
    <t>3.01.01.03</t>
  </si>
  <si>
    <t>ESTAGIARIOS</t>
  </si>
  <si>
    <t>6.948,29</t>
  </si>
  <si>
    <t>43</t>
  </si>
  <si>
    <t>3.01.01.03.01</t>
  </si>
  <si>
    <t>36667</t>
  </si>
  <si>
    <t>3.01.01.03.01.001</t>
  </si>
  <si>
    <t>3.500,00</t>
  </si>
  <si>
    <t>36668</t>
  </si>
  <si>
    <t>3.01.01.03.01.002</t>
  </si>
  <si>
    <t>500,00</t>
  </si>
  <si>
    <t>30109</t>
  </si>
  <si>
    <t>3.01.01.03.01.013</t>
  </si>
  <si>
    <t>2.026,30</t>
  </si>
  <si>
    <t>30110</t>
  </si>
  <si>
    <t>3.01.01.03.01.014</t>
  </si>
  <si>
    <t>921,99</t>
  </si>
  <si>
    <t>149</t>
  </si>
  <si>
    <t>3.01.02</t>
  </si>
  <si>
    <t>PRESTADORES DE SERVICOS</t>
  </si>
  <si>
    <t>162.591,60</t>
  </si>
  <si>
    <t>0,05</t>
  </si>
  <si>
    <t>150</t>
  </si>
  <si>
    <t>3.01.02.01</t>
  </si>
  <si>
    <t>151</t>
  </si>
  <si>
    <t>3.01.02.01.01</t>
  </si>
  <si>
    <t>30117</t>
  </si>
  <si>
    <t>3.01.02.01.01.024</t>
  </si>
  <si>
    <t>CONTABIL</t>
  </si>
  <si>
    <t>6.150,00</t>
  </si>
  <si>
    <t>30118</t>
  </si>
  <si>
    <t>3.01.02.01.01.026</t>
  </si>
  <si>
    <t>JURIDICA</t>
  </si>
  <si>
    <t>6.750,00</t>
  </si>
  <si>
    <t>30120</t>
  </si>
  <si>
    <t>3.01.02.01.01.030</t>
  </si>
  <si>
    <t>BOMBEIROS</t>
  </si>
  <si>
    <t>17.233,99</t>
  </si>
  <si>
    <t>30134</t>
  </si>
  <si>
    <t>3.01.02.01.01.079</t>
  </si>
  <si>
    <t>COLETA DE LIXO</t>
  </si>
  <si>
    <t>800,00</t>
  </si>
  <si>
    <t>30136</t>
  </si>
  <si>
    <t>3.01.02.01.01.082</t>
  </si>
  <si>
    <t>LIMPEZA</t>
  </si>
  <si>
    <t>42.480,22</t>
  </si>
  <si>
    <t>30143</t>
  </si>
  <si>
    <t>3.01.02.01.01.105</t>
  </si>
  <si>
    <t>PORTARIA</t>
  </si>
  <si>
    <t>25.249,01</t>
  </si>
  <si>
    <t>30154</t>
  </si>
  <si>
    <t>3.01.02.01.01.122</t>
  </si>
  <si>
    <t>VIGILANCIA</t>
  </si>
  <si>
    <t>44.663,17</t>
  </si>
  <si>
    <t>30157</t>
  </si>
  <si>
    <t>3.01.02.01.01.133</t>
  </si>
  <si>
    <t>INFORMATICA / SISTEMAS DE GESTÃO</t>
  </si>
  <si>
    <t>2.436,00</t>
  </si>
  <si>
    <t>30158</t>
  </si>
  <si>
    <t>3.01.02.01.01.134</t>
  </si>
  <si>
    <t>ADMINISTRACAO /RH</t>
  </si>
  <si>
    <t>713,97</t>
  </si>
  <si>
    <t>40130</t>
  </si>
  <si>
    <t>3.01.02.01.01.185</t>
  </si>
  <si>
    <t>LOCAÇÃO DE EQUIPAMENTOS</t>
  </si>
  <si>
    <t>1.291,93</t>
  </si>
  <si>
    <t>100790</t>
  </si>
  <si>
    <t>3.01.02.01.01.191</t>
  </si>
  <si>
    <t>ASSESSORIA DIVERSAS</t>
  </si>
  <si>
    <t>10.000,00</t>
  </si>
  <si>
    <t>103187</t>
  </si>
  <si>
    <t>3.01.02.01.01.193</t>
  </si>
  <si>
    <t>AUXILIAR MONITORAMENTO</t>
  </si>
  <si>
    <t>4.823,31</t>
  </si>
  <si>
    <t>62</t>
  </si>
  <si>
    <t>3.02</t>
  </si>
  <si>
    <t>CUSTOS ADMINISTRATIVOS</t>
  </si>
  <si>
    <t>127.732,16</t>
  </si>
  <si>
    <t>6.942,69</t>
  </si>
  <si>
    <t>63</t>
  </si>
  <si>
    <t>3.02.01</t>
  </si>
  <si>
    <t>64</t>
  </si>
  <si>
    <t>3.02.01.01</t>
  </si>
  <si>
    <t>207</t>
  </si>
  <si>
    <t>3.02.01.01.02</t>
  </si>
  <si>
    <t>UTILIDADES PUBLICAS (AGUA,LUZ,TELEFONE)</t>
  </si>
  <si>
    <t>50.405,66</t>
  </si>
  <si>
    <t>30165</t>
  </si>
  <si>
    <t>3.02.01.01.02.001</t>
  </si>
  <si>
    <t>ENERGIA ELETRICA</t>
  </si>
  <si>
    <t>44.736,30</t>
  </si>
  <si>
    <t>30166</t>
  </si>
  <si>
    <t>3.02.01.01.02.002</t>
  </si>
  <si>
    <t>INTERNET</t>
  </si>
  <si>
    <t>1.291,16</t>
  </si>
  <si>
    <t>30168</t>
  </si>
  <si>
    <t>3.02.01.01.02.004</t>
  </si>
  <si>
    <t>TELEFONE</t>
  </si>
  <si>
    <t>4.378,20</t>
  </si>
  <si>
    <t>206</t>
  </si>
  <si>
    <t>3.02.01.01.03</t>
  </si>
  <si>
    <t>UNIFORMES E EPIS</t>
  </si>
  <si>
    <t>1.624,75</t>
  </si>
  <si>
    <t>30170</t>
  </si>
  <si>
    <t>3.02.01.01.03.001</t>
  </si>
  <si>
    <t>EPIS</t>
  </si>
  <si>
    <t>247,75</t>
  </si>
  <si>
    <t>30171</t>
  </si>
  <si>
    <t>3.02.01.01.03.002</t>
  </si>
  <si>
    <t>UNIFORMES</t>
  </si>
  <si>
    <t>1.377,00</t>
  </si>
  <si>
    <t>209</t>
  </si>
  <si>
    <t>3.02.01.01.04</t>
  </si>
  <si>
    <t>VIAGENS E ESTADIAS</t>
  </si>
  <si>
    <t>381,90</t>
  </si>
  <si>
    <t>30173</t>
  </si>
  <si>
    <t>3.02.01.01.04.022</t>
  </si>
  <si>
    <t>REFEICAO</t>
  </si>
  <si>
    <t>118</t>
  </si>
  <si>
    <t>3.02.01.01.05</t>
  </si>
  <si>
    <t>MATERIAL DE CONSUMO, ESCRIT E LIMPEZA</t>
  </si>
  <si>
    <t>12.753,56</t>
  </si>
  <si>
    <t>30182</t>
  </si>
  <si>
    <t>3.02.01.01.05.048</t>
  </si>
  <si>
    <t>COPA</t>
  </si>
  <si>
    <t>1.330,90</t>
  </si>
  <si>
    <t>30185</t>
  </si>
  <si>
    <t>3.02.01.01.05.093</t>
  </si>
  <si>
    <t>OUTROS GASTOS COM MATERIAIS</t>
  </si>
  <si>
    <t>10.712,10</t>
  </si>
  <si>
    <t>226</t>
  </si>
  <si>
    <t>3.02.01.01.05.105</t>
  </si>
  <si>
    <t>MATERIAL DE ESCRITORIO</t>
  </si>
  <si>
    <t>710,56</t>
  </si>
  <si>
    <t>75</t>
  </si>
  <si>
    <t>3.02.01.01.06</t>
  </si>
  <si>
    <t>DESPESAS TRIBUTARIAS E FINANCERIAS</t>
  </si>
  <si>
    <t>44.821,48</t>
  </si>
  <si>
    <t>30190</t>
  </si>
  <si>
    <t>3.02.01.01.06.056</t>
  </si>
  <si>
    <t>DESPESAS BANCARIAS</t>
  </si>
  <si>
    <t>1.060,66</t>
  </si>
  <si>
    <t>30191</t>
  </si>
  <si>
    <t>3.02.01.01.06.057</t>
  </si>
  <si>
    <t>IRRF APLICACAO FINANCEIRA</t>
  </si>
  <si>
    <t>26.658,88</t>
  </si>
  <si>
    <t>16074</t>
  </si>
  <si>
    <t>3.02.01.01.06.129</t>
  </si>
  <si>
    <t>COFINS S/ RENDIMENTO DE APLICACAO</t>
  </si>
  <si>
    <t>104590</t>
  </si>
  <si>
    <t>3.02.01.01.06.135</t>
  </si>
  <si>
    <t>TARIFA SOBRE CARTÃO DE CRÉDITO</t>
  </si>
  <si>
    <t>3.580,72</t>
  </si>
  <si>
    <t>104591</t>
  </si>
  <si>
    <t>3.02.01.01.06.136</t>
  </si>
  <si>
    <t>TARIFA SOBRE CARTÃO DE DÉBITO</t>
  </si>
  <si>
    <t>1.016,36</t>
  </si>
  <si>
    <t>108030</t>
  </si>
  <si>
    <t>3.02.01.01.06.138</t>
  </si>
  <si>
    <t>TARIFA SOBRE VENDAS PELA INTERNET</t>
  </si>
  <si>
    <t>4.586,55</t>
  </si>
  <si>
    <t>74</t>
  </si>
  <si>
    <t>3.02.01.01.07</t>
  </si>
  <si>
    <t>DESPESAS DIVERSAS (CORREIO,XEROX,MOTOBOY</t>
  </si>
  <si>
    <t>15.864,18</t>
  </si>
  <si>
    <t>30207</t>
  </si>
  <si>
    <t>3.02.01.01.07.051</t>
  </si>
  <si>
    <t>CORREIO</t>
  </si>
  <si>
    <t>1.538,02</t>
  </si>
  <si>
    <t>30216</t>
  </si>
  <si>
    <t>3.02.01.01.07.093</t>
  </si>
  <si>
    <t>MATERIAL DIVERSOS</t>
  </si>
  <si>
    <t>278,63</t>
  </si>
  <si>
    <t>30219</t>
  </si>
  <si>
    <t>3.02.01.01.07.129</t>
  </si>
  <si>
    <t>TRANSPORTE</t>
  </si>
  <si>
    <t>2.766,00</t>
  </si>
  <si>
    <t>30222</t>
  </si>
  <si>
    <t>3.02.01.01.07.135</t>
  </si>
  <si>
    <t>TAXI</t>
  </si>
  <si>
    <t>10.069,53</t>
  </si>
  <si>
    <t>30214</t>
  </si>
  <si>
    <t>3.02.01.01.07.148</t>
  </si>
  <si>
    <t>ESTACIONAMENTO</t>
  </si>
  <si>
    <t>12,00</t>
  </si>
  <si>
    <t>15970</t>
  </si>
  <si>
    <t>3.02.01.01.07.158</t>
  </si>
  <si>
    <t>ASSOCIACOES</t>
  </si>
  <si>
    <t>1.200,00</t>
  </si>
  <si>
    <t>104256</t>
  </si>
  <si>
    <t>3.02.01.01.09</t>
  </si>
  <si>
    <t>TREINAMENTOS DIVERSOS</t>
  </si>
  <si>
    <t>1.576,50</t>
  </si>
  <si>
    <t>104264</t>
  </si>
  <si>
    <t>3.02.01.01.09.001</t>
  </si>
  <si>
    <t>TREINAMENTO DE FUNCIONÁRIOS</t>
  </si>
  <si>
    <t>109</t>
  </si>
  <si>
    <t>3.02.01.01.20</t>
  </si>
  <si>
    <t>INVESTIMENTOS</t>
  </si>
  <si>
    <t>304,13</t>
  </si>
  <si>
    <t>30228</t>
  </si>
  <si>
    <t>3.02.01.01.20.124</t>
  </si>
  <si>
    <t>SOFTWARE</t>
  </si>
  <si>
    <t>152</t>
  </si>
  <si>
    <t>3.03</t>
  </si>
  <si>
    <t>PRGRAMA DE EDIF: CONSERV/MANUT E SEG.</t>
  </si>
  <si>
    <t>44.637,93</t>
  </si>
  <si>
    <t>153</t>
  </si>
  <si>
    <t>3.03.01</t>
  </si>
  <si>
    <t>154</t>
  </si>
  <si>
    <t>3.03.01.01</t>
  </si>
  <si>
    <t>56</t>
  </si>
  <si>
    <t>3.03.01.01.01</t>
  </si>
  <si>
    <t>CONSERVACAO E MANUTENCAO DAS EDIFICACOES</t>
  </si>
  <si>
    <t>39.450,63</t>
  </si>
  <si>
    <t>30704</t>
  </si>
  <si>
    <t>3.03.01.01.01.054</t>
  </si>
  <si>
    <t>DEDETIZACAO</t>
  </si>
  <si>
    <t>490,00</t>
  </si>
  <si>
    <t>30236</t>
  </si>
  <si>
    <t>3.03.01.01.01.089</t>
  </si>
  <si>
    <t>MANUTENCAO DE ELEVADOR</t>
  </si>
  <si>
    <t>7.328,81</t>
  </si>
  <si>
    <t>30238</t>
  </si>
  <si>
    <t>3.03.01.01.01.107</t>
  </si>
  <si>
    <t>PREDIAL - MANUTENCAO E REPAROS</t>
  </si>
  <si>
    <t>17.045,00</t>
  </si>
  <si>
    <t>30241</t>
  </si>
  <si>
    <t>3.03.01.01.01.132</t>
  </si>
  <si>
    <t>MATERIAL HIDRAULICO</t>
  </si>
  <si>
    <t>1.963,00</t>
  </si>
  <si>
    <t>30702</t>
  </si>
  <si>
    <t>3.03.01.01.01.141</t>
  </si>
  <si>
    <t>MATERIAL PINTURA</t>
  </si>
  <si>
    <t>222,22</t>
  </si>
  <si>
    <t>40105</t>
  </si>
  <si>
    <t>3.03.01.01.01.149</t>
  </si>
  <si>
    <t>MATERIAL PARA MANUTENCAO</t>
  </si>
  <si>
    <t>1.302,16</t>
  </si>
  <si>
    <t>15981</t>
  </si>
  <si>
    <t>3.03.01.01.01.150</t>
  </si>
  <si>
    <t>MANUTENCAO AR CONDICIONADO</t>
  </si>
  <si>
    <t>10.708,94</t>
  </si>
  <si>
    <t>16036</t>
  </si>
  <si>
    <t>3.03.01.01.01.151</t>
  </si>
  <si>
    <t>MANUTENCAO GERADOR</t>
  </si>
  <si>
    <t>390,50</t>
  </si>
  <si>
    <t>201</t>
  </si>
  <si>
    <t>3.03.01.01.02</t>
  </si>
  <si>
    <t>SISTEMA DE MONITORAMENTO DE SEG E AVCB</t>
  </si>
  <si>
    <t>1.680,00</t>
  </si>
  <si>
    <t>30243</t>
  </si>
  <si>
    <t>3.03.01.01.02.136</t>
  </si>
  <si>
    <t>199</t>
  </si>
  <si>
    <t>3.03.01.01.06</t>
  </si>
  <si>
    <t>SEGUROS (PREDIAL, INCENDIO E ETC)</t>
  </si>
  <si>
    <t>3.507,30</t>
  </si>
  <si>
    <t>30257</t>
  </si>
  <si>
    <t>3.03.01.01.06.123</t>
  </si>
  <si>
    <t>SEGUROS ( PREDIAL, INCENDIO E ETC )</t>
  </si>
  <si>
    <t>157</t>
  </si>
  <si>
    <t>3.04</t>
  </si>
  <si>
    <t>PROGRAMA DE ACERVO: CONSEV, DOC E PESQ</t>
  </si>
  <si>
    <t>28.343,46</t>
  </si>
  <si>
    <t>4.880,01</t>
  </si>
  <si>
    <t>158</t>
  </si>
  <si>
    <t>3.04.01</t>
  </si>
  <si>
    <t>159</t>
  </si>
  <si>
    <t>3.04.01.01</t>
  </si>
  <si>
    <t>40</t>
  </si>
  <si>
    <t>3.04.01.01.01</t>
  </si>
  <si>
    <t>AQUISICAO DE ACERVO</t>
  </si>
  <si>
    <t>26.962,50</t>
  </si>
  <si>
    <t>102423</t>
  </si>
  <si>
    <t>3.04.01.01.01.149</t>
  </si>
  <si>
    <t>CUSTEIO COM ESPECIALISTAS PARA WORKSHOP</t>
  </si>
  <si>
    <t>3.430,50</t>
  </si>
  <si>
    <t>102440</t>
  </si>
  <si>
    <t>3.04.01.01.01.151</t>
  </si>
  <si>
    <t>SERVIÇOS DE TERCEIROS</t>
  </si>
  <si>
    <t>19.500,00</t>
  </si>
  <si>
    <t>102458</t>
  </si>
  <si>
    <t>3.04.01.01.01.152</t>
  </si>
  <si>
    <t>CRFB PROJETOS DE PESQUISAS/HISTORIA ORAL</t>
  </si>
  <si>
    <t>4.032,00</t>
  </si>
  <si>
    <t>124</t>
  </si>
  <si>
    <t>3.04.01.01.05</t>
  </si>
  <si>
    <t>OUTRAS DESPESAS</t>
  </si>
  <si>
    <t>1.380,96</t>
  </si>
  <si>
    <t>103179</t>
  </si>
  <si>
    <t>3.04.01.01.05.141</t>
  </si>
  <si>
    <t>ECAD</t>
  </si>
  <si>
    <t>165</t>
  </si>
  <si>
    <t>3.05</t>
  </si>
  <si>
    <t>PROGRAMA DE EXPOSICOES E PROG CULTURAL</t>
  </si>
  <si>
    <t>20.410,00</t>
  </si>
  <si>
    <t>166</t>
  </si>
  <si>
    <t>3.05.01</t>
  </si>
  <si>
    <t>167</t>
  </si>
  <si>
    <t>3.05.01.01</t>
  </si>
  <si>
    <t>171</t>
  </si>
  <si>
    <t>3.05.01.01.01</t>
  </si>
  <si>
    <t>PROGRAMAÇÃO CULTURAL</t>
  </si>
  <si>
    <t>5.940,00</t>
  </si>
  <si>
    <t>15992</t>
  </si>
  <si>
    <t>3.05.01.01.01.116</t>
  </si>
  <si>
    <t>EVENTOS</t>
  </si>
  <si>
    <t>80</t>
  </si>
  <si>
    <t>3.05.01.01.02</t>
  </si>
  <si>
    <t>MANUT DA EXPOSIÇÃO/PROGRAMACAO CULTURAL</t>
  </si>
  <si>
    <t>14.470,00</t>
  </si>
  <si>
    <t>30731</t>
  </si>
  <si>
    <t>3.05.01.01.02.053</t>
  </si>
  <si>
    <t>CURADORIA</t>
  </si>
  <si>
    <t>8.000,00</t>
  </si>
  <si>
    <t>101877</t>
  </si>
  <si>
    <t>3.05.01.01.02.154</t>
  </si>
  <si>
    <t>MANUTENCAO TECNOLOGICA</t>
  </si>
  <si>
    <t>6.470,00</t>
  </si>
  <si>
    <t>170</t>
  </si>
  <si>
    <t>3.06</t>
  </si>
  <si>
    <t>PROGRAMA DE SERV EDUCATIVO E PROJ ESP</t>
  </si>
  <si>
    <t>12.073,34</t>
  </si>
  <si>
    <t>168</t>
  </si>
  <si>
    <t>3.06.01</t>
  </si>
  <si>
    <t>PROGRAMA DE SERV EDUC E PROJ ESPECIAIS</t>
  </si>
  <si>
    <t>169</t>
  </si>
  <si>
    <t>3.06.01.01</t>
  </si>
  <si>
    <t>200</t>
  </si>
  <si>
    <t>3.06.01.01.01</t>
  </si>
  <si>
    <t>SERVICO EDUCATIVO E PROJETOS ESPECIAIS</t>
  </si>
  <si>
    <t>102555</t>
  </si>
  <si>
    <t>3.06.01.01.01.004</t>
  </si>
  <si>
    <t>PROGRAMA DE PROJETOS EDUCATIVOS</t>
  </si>
  <si>
    <t>162</t>
  </si>
  <si>
    <t>3.08</t>
  </si>
  <si>
    <t>PROGRAMA DE COMUNICACAO</t>
  </si>
  <si>
    <t>15.059,90</t>
  </si>
  <si>
    <t>163</t>
  </si>
  <si>
    <t>3.08.01</t>
  </si>
  <si>
    <t>164</t>
  </si>
  <si>
    <t>3.08.01.01</t>
  </si>
  <si>
    <t>144</t>
  </si>
  <si>
    <t>3.08.01.01.01</t>
  </si>
  <si>
    <t>PLANO DE COMUNICACAO E SITE</t>
  </si>
  <si>
    <t>6.309,90</t>
  </si>
  <si>
    <t>108359</t>
  </si>
  <si>
    <t>3.08.01.01.01.097</t>
  </si>
  <si>
    <t>COMUNICAÇÃO E SITE</t>
  </si>
  <si>
    <t>600,00</t>
  </si>
  <si>
    <t>109118</t>
  </si>
  <si>
    <t>3.08.01.01.01.098</t>
  </si>
  <si>
    <t>CONCURSOS E LABORATÓRIOS</t>
  </si>
  <si>
    <t>5.709,90</t>
  </si>
  <si>
    <t>172</t>
  </si>
  <si>
    <t>3.08.01.01.02</t>
  </si>
  <si>
    <t>PROJ GRAFICSO E MAT DE COMUNICACAO</t>
  </si>
  <si>
    <t>8.750,00</t>
  </si>
  <si>
    <t>108375</t>
  </si>
  <si>
    <t>3.08.01.01.02.120</t>
  </si>
  <si>
    <t>PROJETOS GRÁFICOS E MATERIAIS DE COMUNICAÇÃO</t>
  </si>
  <si>
    <t>105171</t>
  </si>
  <si>
    <t>3.10</t>
  </si>
  <si>
    <t>LEIS DE INCENTIVO</t>
  </si>
  <si>
    <t>206.321,68</t>
  </si>
  <si>
    <t>106291</t>
  </si>
  <si>
    <t>3.10.02</t>
  </si>
  <si>
    <t>LEI ROUANET PLANO ANUAL</t>
  </si>
  <si>
    <t>194.889,71</t>
  </si>
  <si>
    <t>106348</t>
  </si>
  <si>
    <t>3.10.02.01</t>
  </si>
  <si>
    <t>106356</t>
  </si>
  <si>
    <t>3.10.02.01.01</t>
  </si>
  <si>
    <t>169.176,47</t>
  </si>
  <si>
    <t>106488</t>
  </si>
  <si>
    <t>3.10.02.01.01.007</t>
  </si>
  <si>
    <t>REGISTRO VIDEOGRAFICO</t>
  </si>
  <si>
    <t>7.400,00</t>
  </si>
  <si>
    <t>106615</t>
  </si>
  <si>
    <t>3.10.02.01.01.010</t>
  </si>
  <si>
    <t>PALESTRANTE</t>
  </si>
  <si>
    <t>2.900,00</t>
  </si>
  <si>
    <t>106860</t>
  </si>
  <si>
    <t>3.10.02.01.01.017</t>
  </si>
  <si>
    <t>PASSAGENS AÉREAS</t>
  </si>
  <si>
    <t>0,06</t>
  </si>
  <si>
    <t>106992</t>
  </si>
  <si>
    <t>3.10.02.01.01.024</t>
  </si>
  <si>
    <t>CUSTOS DE DIVULGAÇÃO</t>
  </si>
  <si>
    <t>6.475,00</t>
  </si>
  <si>
    <t>107018</t>
  </si>
  <si>
    <t>3.10.02.01.01.026</t>
  </si>
  <si>
    <t>DESENVOLVIMENTO / MATERIAL DE MULTISSENSORIALIDADE</t>
  </si>
  <si>
    <t>16.071,00</t>
  </si>
  <si>
    <t>107042</t>
  </si>
  <si>
    <t>3.10.02.01.01.029</t>
  </si>
  <si>
    <t>IMPRESSÃO</t>
  </si>
  <si>
    <t>12.796,00</t>
  </si>
  <si>
    <t>107409</t>
  </si>
  <si>
    <t>3.10.02.01.01.039</t>
  </si>
  <si>
    <t>DIREITOS AUTORAIS</t>
  </si>
  <si>
    <t>3.000,00</t>
  </si>
  <si>
    <t>107913</t>
  </si>
  <si>
    <t>3.10.02.01.01.053</t>
  </si>
  <si>
    <t>SEGUROS</t>
  </si>
  <si>
    <t>634,24</t>
  </si>
  <si>
    <t>107948</t>
  </si>
  <si>
    <t>3.10.02.01.01.056</t>
  </si>
  <si>
    <t>CENOGRAFIA/MATERIAL/CONFECÇÃO</t>
  </si>
  <si>
    <t>699,95</t>
  </si>
  <si>
    <t>108057</t>
  </si>
  <si>
    <t>3.10.02.01.01.060</t>
  </si>
  <si>
    <t>REGISTRO E DOC. FOTOGRAFICA</t>
  </si>
  <si>
    <t>900,00</t>
  </si>
  <si>
    <t>108367</t>
  </si>
  <si>
    <t>3.10.02.01.01.064</t>
  </si>
  <si>
    <t>CONSERTOS E REPOSIÇÕES</t>
  </si>
  <si>
    <t>19.870,22</t>
  </si>
  <si>
    <t>108421</t>
  </si>
  <si>
    <t>3.10.02.01.01.066</t>
  </si>
  <si>
    <t>TRANSPORTE LOCAL/ LICAÇÃO AUTOMÓVEIS</t>
  </si>
  <si>
    <t>2.970,00</t>
  </si>
  <si>
    <t>108561</t>
  </si>
  <si>
    <t>3.10.02.01.01.069</t>
  </si>
  <si>
    <t>PERFORMANCE ARTÍSTICA</t>
  </si>
  <si>
    <t>4.700,00</t>
  </si>
  <si>
    <t>108677</t>
  </si>
  <si>
    <t>3.10.02.01.01.071</t>
  </si>
  <si>
    <t>PROJETO ILUMINAÇÃO</t>
  </si>
  <si>
    <t>10.800,00</t>
  </si>
  <si>
    <t>108685</t>
  </si>
  <si>
    <t>3.10.02.01.01.072</t>
  </si>
  <si>
    <t>TRADUÇÃO</t>
  </si>
  <si>
    <t>27.360,00</t>
  </si>
  <si>
    <t>108839</t>
  </si>
  <si>
    <t>3.10.02.01.01.078</t>
  </si>
  <si>
    <t>MATERIAL DE LIMPEZA</t>
  </si>
  <si>
    <t>6.900,00</t>
  </si>
  <si>
    <t>109398</t>
  </si>
  <si>
    <t>3.10.02.01.01.090</t>
  </si>
  <si>
    <t>APRESENTADOR/LOCUTOR</t>
  </si>
  <si>
    <t>3.400,00</t>
  </si>
  <si>
    <t>109401</t>
  </si>
  <si>
    <t>3.10.02.01.01.091</t>
  </si>
  <si>
    <t>PRODUTOR</t>
  </si>
  <si>
    <t>1.500,00</t>
  </si>
  <si>
    <t>109410</t>
  </si>
  <si>
    <t>3.10.02.01.01.092</t>
  </si>
  <si>
    <t>TRANSMISSÃO EM TEMPO REAL-INTERNET</t>
  </si>
  <si>
    <t>40.800,00</t>
  </si>
  <si>
    <t>106658</t>
  </si>
  <si>
    <t>3.10.02.01.02</t>
  </si>
  <si>
    <t>DESPESAS FINANCEIRAS/TRIBUTARIAS</t>
  </si>
  <si>
    <t>914,24</t>
  </si>
  <si>
    <t>106674</t>
  </si>
  <si>
    <t>3.10.02.01.02.002</t>
  </si>
  <si>
    <t>IRRF S APLICAÇÃO</t>
  </si>
  <si>
    <t>108774</t>
  </si>
  <si>
    <t>3.10.02.01.07</t>
  </si>
  <si>
    <t>CONTRAPARTIDAS SOCIAIS</t>
  </si>
  <si>
    <t>24.799,00</t>
  </si>
  <si>
    <t>108782</t>
  </si>
  <si>
    <t>3.10.02.01.07.001</t>
  </si>
  <si>
    <t>ALUGUEL DE ONIBUS</t>
  </si>
  <si>
    <t>21.180,00</t>
  </si>
  <si>
    <t>108812</t>
  </si>
  <si>
    <t>3.10.02.01.07.004</t>
  </si>
  <si>
    <t>REFEIÇÃO</t>
  </si>
  <si>
    <t>3.619,00</t>
  </si>
  <si>
    <t>108170</t>
  </si>
  <si>
    <t>3.10.08</t>
  </si>
  <si>
    <t>PROAC - PLANO ANUAL</t>
  </si>
  <si>
    <t>11.431,97</t>
  </si>
  <si>
    <t>108189</t>
  </si>
  <si>
    <t>3.10.08.01</t>
  </si>
  <si>
    <t>109142</t>
  </si>
  <si>
    <t>3.10.08.01.02</t>
  </si>
  <si>
    <t>10.904,29</t>
  </si>
  <si>
    <t>109150</t>
  </si>
  <si>
    <t>3.10.08.01.02.001</t>
  </si>
  <si>
    <t>GRUPO CURATORIAL</t>
  </si>
  <si>
    <t>108197</t>
  </si>
  <si>
    <t>3.10.08.01.03</t>
  </si>
  <si>
    <t>DESPESAS FINANCEIRAS/TRIBUTÁRIAS</t>
  </si>
  <si>
    <t>527,68</t>
  </si>
  <si>
    <t>108200</t>
  </si>
  <si>
    <t>3.10.08.01.03.001</t>
  </si>
  <si>
    <t>DESPESAS BANCÁRIAS</t>
  </si>
  <si>
    <t>16,50</t>
  </si>
  <si>
    <t>108219</t>
  </si>
  <si>
    <t>3.10.08.01.03.002</t>
  </si>
  <si>
    <t>511,18</t>
  </si>
  <si>
    <t>101745</t>
  </si>
  <si>
    <t>3.11</t>
  </si>
  <si>
    <t>DESPESAS DE CONTRAPARTIDA DE PARCERIA</t>
  </si>
  <si>
    <t>101753</t>
  </si>
  <si>
    <t>3.11.01</t>
  </si>
  <si>
    <t>101761</t>
  </si>
  <si>
    <t>3.11.01.01</t>
  </si>
  <si>
    <t>101770</t>
  </si>
  <si>
    <t>3.11.01.01.01</t>
  </si>
  <si>
    <t>101788</t>
  </si>
  <si>
    <t>3.11.01.01.01.001</t>
  </si>
  <si>
    <t>PARCERIAS</t>
  </si>
  <si>
    <t>30800</t>
  </si>
  <si>
    <t>3.15</t>
  </si>
  <si>
    <t>DEPRECIACAO E AMORTIZACAO</t>
  </si>
  <si>
    <t>30801</t>
  </si>
  <si>
    <t>3.15.01</t>
  </si>
  <si>
    <t>30802</t>
  </si>
  <si>
    <t>3.15.01.01</t>
  </si>
  <si>
    <t>30803</t>
  </si>
  <si>
    <t>3.15.01.01.01</t>
  </si>
  <si>
    <t>30804</t>
  </si>
  <si>
    <t>3.15.01.01.01.001</t>
  </si>
  <si>
    <t>DEPRECIACAO</t>
  </si>
  <si>
    <t>101370</t>
  </si>
  <si>
    <t>3.20</t>
  </si>
  <si>
    <t>PROGRAMA DE GESTÃO MUSEOLÓGICA</t>
  </si>
  <si>
    <t>155.610,54</t>
  </si>
  <si>
    <t>101389</t>
  </si>
  <si>
    <t>3.20.01</t>
  </si>
  <si>
    <t>TRANSPARENCIA E GOVERNANCIA</t>
  </si>
  <si>
    <t>101397</t>
  </si>
  <si>
    <t>3.20.01.01</t>
  </si>
  <si>
    <t>101400</t>
  </si>
  <si>
    <t>3.20.01.01.01</t>
  </si>
  <si>
    <t>102164</t>
  </si>
  <si>
    <t>3.20.01.01.01.002</t>
  </si>
  <si>
    <t>PESQUISA DE SATISFAÇÃO DE PUBLICO - TOTEM</t>
  </si>
  <si>
    <t>569,31</t>
  </si>
  <si>
    <t>109452</t>
  </si>
  <si>
    <t>3.20.01.01.01.112</t>
  </si>
  <si>
    <t>RENOVAÇÃO DA EXPOSIÇÃO DE LONGA DURAÇÃO</t>
  </si>
  <si>
    <t>155.041,23</t>
  </si>
  <si>
    <t>184</t>
  </si>
  <si>
    <t>RECEITAS</t>
  </si>
  <si>
    <t>12.990,35</t>
  </si>
  <si>
    <t>1.462.531,76</t>
  </si>
  <si>
    <t>185</t>
  </si>
  <si>
    <t>4.01</t>
  </si>
  <si>
    <t>186</t>
  </si>
  <si>
    <t>4.01.01</t>
  </si>
  <si>
    <t>189</t>
  </si>
  <si>
    <t>4.01.01.01</t>
  </si>
  <si>
    <t>REPASSE CONTRATO GESTAO</t>
  </si>
  <si>
    <t>190</t>
  </si>
  <si>
    <t>4.01.01.01.01</t>
  </si>
  <si>
    <t>40005</t>
  </si>
  <si>
    <t>4.01.01.01.01.001</t>
  </si>
  <si>
    <t>REPASSE CONTRATO DE GESTAO</t>
  </si>
  <si>
    <t>53</t>
  </si>
  <si>
    <t>4.01.01.02</t>
  </si>
  <si>
    <t>CAPTACAO DE RECUROS PROPRIOS</t>
  </si>
  <si>
    <t>476.625,39</t>
  </si>
  <si>
    <t>179</t>
  </si>
  <si>
    <t>4.01.01.02.01</t>
  </si>
  <si>
    <t>RECEITA - CESSAO ONEROSA</t>
  </si>
  <si>
    <t>106.518,07</t>
  </si>
  <si>
    <t>40099</t>
  </si>
  <si>
    <t>4.01.01.02.01.004</t>
  </si>
  <si>
    <t>ALUGUEIS</t>
  </si>
  <si>
    <t>40200</t>
  </si>
  <si>
    <t>4.01.01.02.01.005</t>
  </si>
  <si>
    <t>CESSÃO DE ESPAÇO - LOCAÇÕES DIVERSAS</t>
  </si>
  <si>
    <t>178</t>
  </si>
  <si>
    <t>4.01.01.02.02</t>
  </si>
  <si>
    <t>RECEITA - BILHETERIA</t>
  </si>
  <si>
    <t>40012</t>
  </si>
  <si>
    <t>4.01.01.02.02.001</t>
  </si>
  <si>
    <t>BILHETERIA</t>
  </si>
  <si>
    <t>180</t>
  </si>
  <si>
    <t>4.01.01.02.03</t>
  </si>
  <si>
    <t>RECEITA - PATROCINIOS/PERMUTAS</t>
  </si>
  <si>
    <t>101320</t>
  </si>
  <si>
    <t>4.01.01.02.03.005</t>
  </si>
  <si>
    <t>PATROCINIOS</t>
  </si>
  <si>
    <t>142</t>
  </si>
  <si>
    <t>4.01.01.02.05</t>
  </si>
  <si>
    <t>PATROCINIO, LEIS DE INCENT. CONV E TERM</t>
  </si>
  <si>
    <t>170.293,32</t>
  </si>
  <si>
    <t>101729</t>
  </si>
  <si>
    <t>4.01.01.02.05.050</t>
  </si>
  <si>
    <t>(-) TRANSFERÊNCIA RESULTADO POSITIVO</t>
  </si>
  <si>
    <t>106437</t>
  </si>
  <si>
    <t>4.01.01.02.05.059</t>
  </si>
  <si>
    <t>MINC PRONAC</t>
  </si>
  <si>
    <t>108332</t>
  </si>
  <si>
    <t>4.01.01.02.05.062</t>
  </si>
  <si>
    <t>PROAC 2022</t>
  </si>
  <si>
    <t>182</t>
  </si>
  <si>
    <t>4.01.01.03</t>
  </si>
  <si>
    <t>RECEITA FINANCEIRA</t>
  </si>
  <si>
    <t>197.957,55</t>
  </si>
  <si>
    <t>183</t>
  </si>
  <si>
    <t>4.01.01.03.01</t>
  </si>
  <si>
    <t>188</t>
  </si>
  <si>
    <t>4.01.01.03.01.002</t>
  </si>
  <si>
    <t>RENDIMENTOS APLIC FINANCEIRA</t>
  </si>
  <si>
    <t>148.938,85</t>
  </si>
  <si>
    <t>40191</t>
  </si>
  <si>
    <t>4.01.01.03.01.005</t>
  </si>
  <si>
    <t>RENDIMENTO PRONAC</t>
  </si>
  <si>
    <t>33.482,07</t>
  </si>
  <si>
    <t>105325</t>
  </si>
  <si>
    <t>4.01.01.03.01.009</t>
  </si>
  <si>
    <t>RENDIMENTO MESP</t>
  </si>
  <si>
    <t>108391</t>
  </si>
  <si>
    <t>4.01.01.03.01.011</t>
  </si>
  <si>
    <t>RENDIMENTO PROAC</t>
  </si>
  <si>
    <t>87</t>
  </si>
  <si>
    <t>4.01.01.10</t>
  </si>
  <si>
    <t>ENTRADAS DIVERSAS</t>
  </si>
  <si>
    <t>6.315,57</t>
  </si>
  <si>
    <t>88</t>
  </si>
  <si>
    <t>4.01.01.10.01</t>
  </si>
  <si>
    <t>109460</t>
  </si>
  <si>
    <t>4.01.01.10.01.007</t>
  </si>
  <si>
    <t>RECEITAS DIVERSAS</t>
  </si>
  <si>
    <t>3.830.604,23</t>
  </si>
  <si>
    <t>3.647.771,20</t>
  </si>
  <si>
    <t>3.827.306,23</t>
  </si>
  <si>
    <t>3.628.315,40</t>
  </si>
  <si>
    <t>3.276.448,14</t>
  </si>
  <si>
    <t>3.111.928,97</t>
  </si>
  <si>
    <t>5.685,00</t>
  </si>
  <si>
    <t>2.011.107,40</t>
  </si>
  <si>
    <t>2.008.006,38</t>
  </si>
  <si>
    <t>1.650.363,04</t>
  </si>
  <si>
    <t>1.652.008,46</t>
  </si>
  <si>
    <t>352.546,86</t>
  </si>
  <si>
    <t>347.378,02</t>
  </si>
  <si>
    <t>8.559,95</t>
  </si>
  <si>
    <t>119.616,37</t>
  </si>
  <si>
    <t>120.030,33</t>
  </si>
  <si>
    <t>117.483,61</t>
  </si>
  <si>
    <t>2.132,76</t>
  </si>
  <si>
    <t>2.546,72</t>
  </si>
  <si>
    <t>1.093.343,02</t>
  </si>
  <si>
    <t>857.180,83</t>
  </si>
  <si>
    <t>685.165,05</t>
  </si>
  <si>
    <t>846.021,02</t>
  </si>
  <si>
    <t>754,52</t>
  </si>
  <si>
    <t>19.677,96</t>
  </si>
  <si>
    <t>1.987,95</t>
  </si>
  <si>
    <t>376.155,31</t>
  </si>
  <si>
    <t>7.050,68</t>
  </si>
  <si>
    <t>11.590,18</t>
  </si>
  <si>
    <t>2.121,18</t>
  </si>
  <si>
    <t>46.696,35</t>
  </si>
  <si>
    <t>121.026,43</t>
  </si>
  <si>
    <t>10.824,37</t>
  </si>
  <si>
    <t>67,09</t>
  </si>
  <si>
    <t>1.594,72</t>
  </si>
  <si>
    <t>31.793,37</t>
  </si>
  <si>
    <t>118.412,15</t>
  </si>
  <si>
    <t>2.416,80</t>
  </si>
  <si>
    <t>2.614,28</t>
  </si>
  <si>
    <t>550.858,09</t>
  </si>
  <si>
    <t>516.386,43</t>
  </si>
  <si>
    <t>394.045,50</t>
  </si>
  <si>
    <t>352.498,20</t>
  </si>
  <si>
    <t>151.784,50</t>
  </si>
  <si>
    <t>69.984,50</t>
  </si>
  <si>
    <t>205.650,01</t>
  </si>
  <si>
    <t>235.095,71</t>
  </si>
  <si>
    <t>36.610,99</t>
  </si>
  <si>
    <t>44.896,65</t>
  </si>
  <si>
    <t>2.521,34</t>
  </si>
  <si>
    <t>156.812,59</t>
  </si>
  <si>
    <t>159.746,70</t>
  </si>
  <si>
    <t>115.680,00</t>
  </si>
  <si>
    <t>37.896,00</t>
  </si>
  <si>
    <t>44.066,70</t>
  </si>
  <si>
    <t>3.236,59</t>
  </si>
  <si>
    <t>4.141,53</t>
  </si>
  <si>
    <t>3.298,00</t>
  </si>
  <si>
    <t>19.455,80</t>
  </si>
  <si>
    <t>99</t>
  </si>
  <si>
    <t>1.02.03.06</t>
  </si>
  <si>
    <t>IMOB VINCULADOS AO CONTRATO DE GESTAO</t>
  </si>
  <si>
    <t>100</t>
  </si>
  <si>
    <t>1.02.03.06.01</t>
  </si>
  <si>
    <t>IMOBILIZADO CONTRATO GESTAO</t>
  </si>
  <si>
    <t>36493</t>
  </si>
  <si>
    <t>1.02.03.06.01.005</t>
  </si>
  <si>
    <t>MOVEIS E UTENSILIOS</t>
  </si>
  <si>
    <t>4.438,37</t>
  </si>
  <si>
    <t>2.096,50</t>
  </si>
  <si>
    <t>1.995.175,46</t>
  </si>
  <si>
    <t>2.178.008,49</t>
  </si>
  <si>
    <t>1.975.719,66</t>
  </si>
  <si>
    <t>2.174.710,49</t>
  </si>
  <si>
    <t>560.841,37</t>
  </si>
  <si>
    <t>578.965,28</t>
  </si>
  <si>
    <t>487.019,90</t>
  </si>
  <si>
    <t>482.753,11</t>
  </si>
  <si>
    <t>381.819,92</t>
  </si>
  <si>
    <t>6.074,34</t>
  </si>
  <si>
    <t>99.125,64</t>
  </si>
  <si>
    <t>94.858,85</t>
  </si>
  <si>
    <t>73.821,47</t>
  </si>
  <si>
    <t>96.212,17</t>
  </si>
  <si>
    <t>44,96</t>
  </si>
  <si>
    <t>29.557,42</t>
  </si>
  <si>
    <t>54.213,24</t>
  </si>
  <si>
    <t>41.157,75</t>
  </si>
  <si>
    <t>3,56</t>
  </si>
  <si>
    <t>2.364,54</t>
  </si>
  <si>
    <t>4.336,78</t>
  </si>
  <si>
    <t>3.292,30</t>
  </si>
  <si>
    <t>0,47</t>
  </si>
  <si>
    <t>295,57</t>
  </si>
  <si>
    <t>542,15</t>
  </si>
  <si>
    <t>411,57</t>
  </si>
  <si>
    <t>12,18</t>
  </si>
  <si>
    <t>7.997,19</t>
  </si>
  <si>
    <t>14.668,13</t>
  </si>
  <si>
    <t>11.135,83</t>
  </si>
  <si>
    <t>173.701,58</t>
  </si>
  <si>
    <t>166.176,08</t>
  </si>
  <si>
    <t>139.873,63</t>
  </si>
  <si>
    <t>133.104,06</t>
  </si>
  <si>
    <t>30.082,90</t>
  </si>
  <si>
    <t>29.398,98</t>
  </si>
  <si>
    <t>3.673,04</t>
  </si>
  <si>
    <t>76.073,11</t>
  </si>
  <si>
    <t>70.939,51</t>
  </si>
  <si>
    <t>7.918,30</t>
  </si>
  <si>
    <t>7.561,57</t>
  </si>
  <si>
    <t>39.052,26</t>
  </si>
  <si>
    <t>36.633,06</t>
  </si>
  <si>
    <t>1.727,74</t>
  </si>
  <si>
    <t>1.565,74</t>
  </si>
  <si>
    <t>7.755,47</t>
  </si>
  <si>
    <t>7.253,27</t>
  </si>
  <si>
    <t>15.003,96</t>
  </si>
  <si>
    <t>2.921,91</t>
  </si>
  <si>
    <t>523.431,43</t>
  </si>
  <si>
    <t>506.937,64</t>
  </si>
  <si>
    <t>641.672,17</t>
  </si>
  <si>
    <t>851.691,98</t>
  </si>
  <si>
    <t>1.661,81</t>
  </si>
  <si>
    <t>132.319,26</t>
  </si>
  <si>
    <t>498.021,69</t>
  </si>
  <si>
    <t>839.205,80</t>
  </si>
  <si>
    <t>11.331,22</t>
  </si>
  <si>
    <t>195</t>
  </si>
  <si>
    <t>2.02.01</t>
  </si>
  <si>
    <t>RESULTADO DE EXERCICIOS FUTUROS</t>
  </si>
  <si>
    <t>187</t>
  </si>
  <si>
    <t>2.02.01.01</t>
  </si>
  <si>
    <t>RECEITAS DIFERIDAS</t>
  </si>
  <si>
    <t>177</t>
  </si>
  <si>
    <t>2.02.01.01.01</t>
  </si>
  <si>
    <t>RECEIOTAS DIFERIDAS</t>
  </si>
  <si>
    <t>20080</t>
  </si>
  <si>
    <t>2.02.01.01.01.510</t>
  </si>
  <si>
    <t>OUTRAS RECEITAS ANTECIPADAS</t>
  </si>
  <si>
    <t>1.242.852,60</t>
  </si>
  <si>
    <t>33.279,74</t>
  </si>
  <si>
    <t>687.383,36</t>
  </si>
  <si>
    <t>27.544,41</t>
  </si>
  <si>
    <t>638.769,14</t>
  </si>
  <si>
    <t>25.983,85</t>
  </si>
  <si>
    <t>1.189,36</t>
  </si>
  <si>
    <t>9.681,23</t>
  </si>
  <si>
    <t>0,39</t>
  </si>
  <si>
    <t>7.212,06</t>
  </si>
  <si>
    <t>774,46</t>
  </si>
  <si>
    <t>354,96</t>
  </si>
  <si>
    <t>277,92</t>
  </si>
  <si>
    <t>3.226,91</t>
  </si>
  <si>
    <t>193,61</t>
  </si>
  <si>
    <t>206,52</t>
  </si>
  <si>
    <t>24,20</t>
  </si>
  <si>
    <t>283,97</t>
  </si>
  <si>
    <t>654,82</t>
  </si>
  <si>
    <t>873,09</t>
  </si>
  <si>
    <t>698,48</t>
  </si>
  <si>
    <t>604.247,86</t>
  </si>
  <si>
    <t>26.355,05</t>
  </si>
  <si>
    <t>158.119,83</t>
  </si>
  <si>
    <t>10.289,55</t>
  </si>
  <si>
    <t>80.800,75</t>
  </si>
  <si>
    <t>8,67</t>
  </si>
  <si>
    <t>751,09</t>
  </si>
  <si>
    <t>3.849,35</t>
  </si>
  <si>
    <t>20.232,46</t>
  </si>
  <si>
    <t>6.282,51</t>
  </si>
  <si>
    <t>783,50</t>
  </si>
  <si>
    <t>9.513,27</t>
  </si>
  <si>
    <t>4.507,10</t>
  </si>
  <si>
    <t>14.109,48</t>
  </si>
  <si>
    <t>3.140,48</t>
  </si>
  <si>
    <t>1.024,89</t>
  </si>
  <si>
    <t>7.109,88</t>
  </si>
  <si>
    <t>9.432,08</t>
  </si>
  <si>
    <t>38,96</t>
  </si>
  <si>
    <t>568,78</t>
  </si>
  <si>
    <t>754,49</t>
  </si>
  <si>
    <t>177,32</t>
  </si>
  <si>
    <t>71,11</t>
  </si>
  <si>
    <t>94,31</t>
  </si>
  <si>
    <t>22,16</t>
  </si>
  <si>
    <t>1.923,65</t>
  </si>
  <si>
    <t>2.551,99</t>
  </si>
  <si>
    <t>599,93</t>
  </si>
  <si>
    <t>446.128,03</t>
  </si>
  <si>
    <t>16.065,50</t>
  </si>
  <si>
    <t>232.369,69</t>
  </si>
  <si>
    <t>23,79</t>
  </si>
  <si>
    <t>59.200,23</t>
  </si>
  <si>
    <t>18.562,03</t>
  </si>
  <si>
    <t>2.320,23</t>
  </si>
  <si>
    <t>18.978,16</t>
  </si>
  <si>
    <t>7.432,54</t>
  </si>
  <si>
    <t>37.294,02</t>
  </si>
  <si>
    <t>7.152,09</t>
  </si>
  <si>
    <t>7.044,20</t>
  </si>
  <si>
    <t>30074</t>
  </si>
  <si>
    <t>3.01.01.02.02.015</t>
  </si>
  <si>
    <t>38,00</t>
  </si>
  <si>
    <t>20.027,37</t>
  </si>
  <si>
    <t>28.498,76</t>
  </si>
  <si>
    <t>101,12</t>
  </si>
  <si>
    <t>1.602,15</t>
  </si>
  <si>
    <t>2.279,66</t>
  </si>
  <si>
    <t>172,96</t>
  </si>
  <si>
    <t>200,26</t>
  </si>
  <si>
    <t>284,99</t>
  </si>
  <si>
    <t>21,67</t>
  </si>
  <si>
    <t>5.418,72</t>
  </si>
  <si>
    <t>7.710,75</t>
  </si>
  <si>
    <t>585,61</t>
  </si>
  <si>
    <t>4.228,92</t>
  </si>
  <si>
    <t>645,61</t>
  </si>
  <si>
    <t>8.537,43</t>
  </si>
  <si>
    <t>4.000,00</t>
  </si>
  <si>
    <t>3.057,12</t>
  </si>
  <si>
    <t>1.480,31</t>
  </si>
  <si>
    <t>48.614,22</t>
  </si>
  <si>
    <t>108.195,43</t>
  </si>
  <si>
    <t>5.733,66</t>
  </si>
  <si>
    <t>52.224,65</t>
  </si>
  <si>
    <t>44.504,22</t>
  </si>
  <si>
    <t>5.235,55</t>
  </si>
  <si>
    <t>2.484,88</t>
  </si>
  <si>
    <t>1.346,30</t>
  </si>
  <si>
    <t>1.071,30</t>
  </si>
  <si>
    <t>275,00</t>
  </si>
  <si>
    <t>45.177,68</t>
  </si>
  <si>
    <t>10.026,21</t>
  </si>
  <si>
    <t>17.995,93</t>
  </si>
  <si>
    <t>3.363,50</t>
  </si>
  <si>
    <t>1.185,69</t>
  </si>
  <si>
    <t>5.044,78</t>
  </si>
  <si>
    <t>2.151,70</t>
  </si>
  <si>
    <t>74,70</t>
  </si>
  <si>
    <t>825,00</t>
  </si>
  <si>
    <t>30217</t>
  </si>
  <si>
    <t>3.02.01.01.07.097</t>
  </si>
  <si>
    <t>MOTOBOY</t>
  </si>
  <si>
    <t>52,00</t>
  </si>
  <si>
    <t>2.116,50</t>
  </si>
  <si>
    <t>5.178,60</t>
  </si>
  <si>
    <t>30227</t>
  </si>
  <si>
    <t>3.02.01.01.20.098</t>
  </si>
  <si>
    <t>2.155,26</t>
  </si>
  <si>
    <t>3.023,34</t>
  </si>
  <si>
    <t>60.210,72</t>
  </si>
  <si>
    <t>1,67</t>
  </si>
  <si>
    <t>41.544,43</t>
  </si>
  <si>
    <t>870,00</t>
  </si>
  <si>
    <t>6.070,47</t>
  </si>
  <si>
    <t>30237</t>
  </si>
  <si>
    <t>3.03.01.01.01.094</t>
  </si>
  <si>
    <t>MATERIAL ELETRICO</t>
  </si>
  <si>
    <t>466,85</t>
  </si>
  <si>
    <t>19.140,65</t>
  </si>
  <si>
    <t>7.445,20</t>
  </si>
  <si>
    <t>6.386,14</t>
  </si>
  <si>
    <t>1.165,12</t>
  </si>
  <si>
    <t>15.159,00</t>
  </si>
  <si>
    <t>3.507,29</t>
  </si>
  <si>
    <t>5.412,96</t>
  </si>
  <si>
    <t>12.063,96</t>
  </si>
  <si>
    <t>10.263,96</t>
  </si>
  <si>
    <t>101265</t>
  </si>
  <si>
    <t>3.05.01.01.02.152</t>
  </si>
  <si>
    <t>MANUTENCAO EXPOGRAFIA</t>
  </si>
  <si>
    <t>1.130,00</t>
  </si>
  <si>
    <t>1.133,96</t>
  </si>
  <si>
    <t>102237</t>
  </si>
  <si>
    <t>3.05.01.01.09</t>
  </si>
  <si>
    <t>EXPOSIÇÕES TEMPORÁRIAS E ITINERANTES</t>
  </si>
  <si>
    <t>1.800,00</t>
  </si>
  <si>
    <t>102246</t>
  </si>
  <si>
    <t>3.05.01.01.09.002</t>
  </si>
  <si>
    <t>PROJETOS ITINERANTES</t>
  </si>
  <si>
    <t>12.503,21</t>
  </si>
  <si>
    <t>7.757,21</t>
  </si>
  <si>
    <t>100803</t>
  </si>
  <si>
    <t>3.06.01.01.01.058</t>
  </si>
  <si>
    <t>JOGOS, ATIVIDADES E MATERIAIS EDUCATIVOS</t>
  </si>
  <si>
    <t>4.746,00</t>
  </si>
  <si>
    <t>1.312,50</t>
  </si>
  <si>
    <t>174.453,13</t>
  </si>
  <si>
    <t>160.705,11</t>
  </si>
  <si>
    <t>51.942,02</t>
  </si>
  <si>
    <t>106461</t>
  </si>
  <si>
    <t>3.10.02.01.01.005</t>
  </si>
  <si>
    <t>CONSULTORES</t>
  </si>
  <si>
    <t>9.000,00</t>
  </si>
  <si>
    <t>106879</t>
  </si>
  <si>
    <t>3.10.02.01.01.018</t>
  </si>
  <si>
    <t>RESTAURAÇÃO/CONSERVAÇÃO</t>
  </si>
  <si>
    <t>630,00</t>
  </si>
  <si>
    <t>1.460,00</t>
  </si>
  <si>
    <t>107069</t>
  </si>
  <si>
    <t>3.10.02.01.01.031</t>
  </si>
  <si>
    <t>MATERIAIS E EQUIPAMENTOS PARA MONTAGEM</t>
  </si>
  <si>
    <t>200,00</t>
  </si>
  <si>
    <t>107077</t>
  </si>
  <si>
    <t>3.10.02.01.01.032</t>
  </si>
  <si>
    <t>MOBILIÁRIO EXPOSITIVO</t>
  </si>
  <si>
    <t>3.286,48</t>
  </si>
  <si>
    <t>1.300,00</t>
  </si>
  <si>
    <t>1.214,10</t>
  </si>
  <si>
    <t>108383</t>
  </si>
  <si>
    <t>3.10.02.01.01.065</t>
  </si>
  <si>
    <t>TRANSPORTE DE MATERIAL</t>
  </si>
  <si>
    <t>650,00</t>
  </si>
  <si>
    <t>7.567,20</t>
  </si>
  <si>
    <t>109029</t>
  </si>
  <si>
    <t>3.10.02.01.01.085</t>
  </si>
  <si>
    <t>COORDENAÇÃO DE MONITORES</t>
  </si>
  <si>
    <t>16.000,00</t>
  </si>
  <si>
    <t>109878</t>
  </si>
  <si>
    <t>3.10.02.01.01.105</t>
  </si>
  <si>
    <t>GRAVAÇÃO DE AUDIO</t>
  </si>
  <si>
    <t>928,54</t>
  </si>
  <si>
    <t>109428</t>
  </si>
  <si>
    <t>3.10.02.01.09</t>
  </si>
  <si>
    <t>CUSTOS ADIMINISTRATIVOS</t>
  </si>
  <si>
    <t>107.834,55</t>
  </si>
  <si>
    <t>109436</t>
  </si>
  <si>
    <t>3.10.02.01.09.001</t>
  </si>
  <si>
    <t>13.748,02</t>
  </si>
  <si>
    <t>13.250,00</t>
  </si>
  <si>
    <t>109886</t>
  </si>
  <si>
    <t>3.10.08.01.02.002</t>
  </si>
  <si>
    <t>PROJETO EXPOGRÁFICO</t>
  </si>
  <si>
    <t>498,02</t>
  </si>
  <si>
    <t>481,52</t>
  </si>
  <si>
    <t>159.474,53</t>
  </si>
  <si>
    <t>10.069,31</t>
  </si>
  <si>
    <t>149.405,22</t>
  </si>
  <si>
    <t>12.486,18</t>
  </si>
  <si>
    <t>1.222.059,04</t>
  </si>
  <si>
    <t>533.797,98</t>
  </si>
  <si>
    <t>178.010,99</t>
  </si>
  <si>
    <t>141.400,00</t>
  </si>
  <si>
    <t>6.486,50</t>
  </si>
  <si>
    <t>40094</t>
  </si>
  <si>
    <t>4.01.01.02.03.003</t>
  </si>
  <si>
    <t>DOACOES</t>
  </si>
  <si>
    <t>4.099,50</t>
  </si>
  <si>
    <t>143.650,48</t>
  </si>
  <si>
    <t>189.039,37</t>
  </si>
  <si>
    <t>142.343,02</t>
  </si>
  <si>
    <t>127</t>
  </si>
  <si>
    <t>4.01.01.10.01.002</t>
  </si>
  <si>
    <t>REEMBOLSOS DIVERSOS</t>
  </si>
  <si>
    <t>Data</t>
  </si>
  <si>
    <t>Histórico</t>
  </si>
  <si>
    <t>Chave</t>
  </si>
  <si>
    <t>Contra</t>
  </si>
  <si>
    <t>Conta: 104222 - 2.01.01.07.01.019 MDF - MESP 1814206</t>
  </si>
  <si>
    <t xml:space="preserve">Saldo anterior: </t>
  </si>
  <si>
    <t>30/09/2022</t>
  </si>
  <si>
    <t>APURAÇÃO mesp 1814206 09/2022</t>
  </si>
  <si>
    <t>1366351</t>
  </si>
  <si>
    <t>31/10/2022</t>
  </si>
  <si>
    <t>APURAÇÃO mesp 1814206 10/2022</t>
  </si>
  <si>
    <t>1389688</t>
  </si>
  <si>
    <t>Conta: 106089 - 2.01.01.07.01.023 MDF - MESP 2000900-00</t>
  </si>
  <si>
    <t>APURAÇÃO MESP 2000900-00 09/2022</t>
  </si>
  <si>
    <t>1366360</t>
  </si>
  <si>
    <t>APURAÇÃO MESP 2000900-00 10/2022</t>
  </si>
  <si>
    <t>1389696</t>
  </si>
  <si>
    <t>Conta: 106429 - 2.01.01.07.01.026 MDF - MINC PRONAC</t>
  </si>
  <si>
    <t>01/09/2022</t>
  </si>
  <si>
    <t>VALOR REF A TRANSFERENCIA ENTRE CONTAS</t>
  </si>
  <si>
    <t>1366386</t>
  </si>
  <si>
    <t>Conta: 106704 - 2.01.01.07.01.027 MDF - MINC PRONAC 204732</t>
  </si>
  <si>
    <t>29/09/2022</t>
  </si>
  <si>
    <t>0877-00/22 Germed Farmaceutica  LEI ROUANET</t>
  </si>
  <si>
    <t>1365649</t>
  </si>
  <si>
    <t>APURAÇÃO LEI ROUANET PRONAC  - 09/2022</t>
  </si>
  <si>
    <t>1366491</t>
  </si>
  <si>
    <t>APURAÇÃO LEI ROUANET PRONAC  - 10/2022</t>
  </si>
  <si>
    <t>1389718</t>
  </si>
  <si>
    <t>Conta: 107131 - 2.01.01.07.01.028 MDF - CONTRATO DE GESTAO 03_2021</t>
  </si>
  <si>
    <t>20/09/2022</t>
  </si>
  <si>
    <t>0792-00/22 SIAFEM - Contrato de Gestão CREDITADO CTA MOVIMENTO-LÍQ MENOS TRANSF FDOS</t>
  </si>
  <si>
    <t>1365193</t>
  </si>
  <si>
    <t>VLR REF ATIVO IMOBILIZADO 09.2022</t>
  </si>
  <si>
    <t>1367145</t>
  </si>
  <si>
    <t>VLR REF APURAÇÃO CONTRATO GESTÃO 09/2022</t>
  </si>
  <si>
    <t>1367153</t>
  </si>
  <si>
    <t>20/10/2022</t>
  </si>
  <si>
    <t>0939-00/22 SIAFEM - Contrato de Gestão CREDITADO CTA MOVIMENTO-LÍQ MENOS TRANSF FDOS</t>
  </si>
  <si>
    <t>1378082</t>
  </si>
  <si>
    <t>VLR REF ATIVO IMOBILIZADO 10.2022</t>
  </si>
  <si>
    <t>1389637</t>
  </si>
  <si>
    <t>VLR REF APURAÇÃO CONTRATO GESTÃO 10/2022</t>
  </si>
  <si>
    <t>1389815</t>
  </si>
  <si>
    <t>Conta: 108308 - 2.01.01.07.01.031 MDF - PROAC 2022</t>
  </si>
  <si>
    <t>APURAÇÃO PROAC 2022 09/2022</t>
  </si>
  <si>
    <t>1366440</t>
  </si>
  <si>
    <t>APURAÇÃO PROAC 2022 10/2022</t>
  </si>
  <si>
    <t>1389807</t>
  </si>
  <si>
    <t>2.736.694,04</t>
  </si>
  <si>
    <t>2.690.361,05</t>
  </si>
  <si>
    <t>2.670.899,74</t>
  </si>
  <si>
    <t>2.166.263,94</t>
  </si>
  <si>
    <t>2.248.567,72</t>
  </si>
  <si>
    <t>1.466.130,88</t>
  </si>
  <si>
    <t>1.277.930,15</t>
  </si>
  <si>
    <t>1.193.828,09</t>
  </si>
  <si>
    <t>1.018.610,75</t>
  </si>
  <si>
    <t>264.105,29</t>
  </si>
  <si>
    <t>251.199,50</t>
  </si>
  <si>
    <t>256.914,36</t>
  </si>
  <si>
    <t>255.886,96</t>
  </si>
  <si>
    <t>238.120,46</t>
  </si>
  <si>
    <t>18.793,90</t>
  </si>
  <si>
    <t>17.766,50</t>
  </si>
  <si>
    <t>395.256,06</t>
  </si>
  <si>
    <t>403.237,52</t>
  </si>
  <si>
    <t>78.230,49</t>
  </si>
  <si>
    <t>389.760,24</t>
  </si>
  <si>
    <t>748,44</t>
  </si>
  <si>
    <t>918,02</t>
  </si>
  <si>
    <t>19.371,50</t>
  </si>
  <si>
    <t>2.046,26</t>
  </si>
  <si>
    <t>285.191,09</t>
  </si>
  <si>
    <t>8.266,83</t>
  </si>
  <si>
    <t>11.714,54</t>
  </si>
  <si>
    <t>2.246,17</t>
  </si>
  <si>
    <t>45.575,64</t>
  </si>
  <si>
    <t>309.126,09</t>
  </si>
  <si>
    <t>10.913,43</t>
  </si>
  <si>
    <t>13.127,13</t>
  </si>
  <si>
    <t>67,66</t>
  </si>
  <si>
    <t>81,38</t>
  </si>
  <si>
    <t>1.607,84</t>
  </si>
  <si>
    <t>1.933,98</t>
  </si>
  <si>
    <t>30.642,09</t>
  </si>
  <si>
    <t>274.718,99</t>
  </si>
  <si>
    <t>2.344,62</t>
  </si>
  <si>
    <t>19.264,61</t>
  </si>
  <si>
    <t>570.430,10</t>
  </si>
  <si>
    <t>422.332,02</t>
  </si>
  <si>
    <t>393.945,57</t>
  </si>
  <si>
    <t>266.492,29</t>
  </si>
  <si>
    <t>157.787,00</t>
  </si>
  <si>
    <t>44.787,00</t>
  </si>
  <si>
    <t>179.250,01</t>
  </si>
  <si>
    <t>176.629,81</t>
  </si>
  <si>
    <t>44.743,34</t>
  </si>
  <si>
    <t>12.165,22</t>
  </si>
  <si>
    <t>8.357,41</t>
  </si>
  <si>
    <t>157.587,00</t>
  </si>
  <si>
    <t>151.698,20</t>
  </si>
  <si>
    <t>130.989,00</t>
  </si>
  <si>
    <t>14.305,00</t>
  </si>
  <si>
    <t>18.587,68</t>
  </si>
  <si>
    <t>12.293,00</t>
  </si>
  <si>
    <t>2.121,52</t>
  </si>
  <si>
    <t>18.897,53</t>
  </si>
  <si>
    <t>19.461,31</t>
  </si>
  <si>
    <t>4.438,35</t>
  </si>
  <si>
    <t>2.123,99</t>
  </si>
  <si>
    <t>12.807,37</t>
  </si>
  <si>
    <t>91,60</t>
  </si>
  <si>
    <t>3.049.538,92</t>
  </si>
  <si>
    <t>3.095.871,91</t>
  </si>
  <si>
    <t>3.033.375,61</t>
  </si>
  <si>
    <t>544.860,05</t>
  </si>
  <si>
    <t>597.074,35</t>
  </si>
  <si>
    <t>497.627,82</t>
  </si>
  <si>
    <t>498.277,25</t>
  </si>
  <si>
    <t>394.476,43</t>
  </si>
  <si>
    <t>36631</t>
  </si>
  <si>
    <t>2.01.01.02.01.004</t>
  </si>
  <si>
    <t>PENSAO ALIMENTICIA A PAGAR</t>
  </si>
  <si>
    <t>524,02</t>
  </si>
  <si>
    <t>7.654,34</t>
  </si>
  <si>
    <t>8.074,34</t>
  </si>
  <si>
    <t>94.973,03</t>
  </si>
  <si>
    <t>95.202,46</t>
  </si>
  <si>
    <t>47.232,23</t>
  </si>
  <si>
    <t>98.797,10</t>
  </si>
  <si>
    <t>152,75</t>
  </si>
  <si>
    <t>31.800,75</t>
  </si>
  <si>
    <t>34.928,82</t>
  </si>
  <si>
    <t>40.814,10</t>
  </si>
  <si>
    <t>995,18</t>
  </si>
  <si>
    <t>2.544,00</t>
  </si>
  <si>
    <t>2.438,28</t>
  </si>
  <si>
    <t>3.265,06</t>
  </si>
  <si>
    <t>124,41</t>
  </si>
  <si>
    <t>318,12</t>
  </si>
  <si>
    <t>304,79</t>
  </si>
  <si>
    <t>408,15</t>
  </si>
  <si>
    <t>41,32</t>
  </si>
  <si>
    <t>8.604,12</t>
  </si>
  <si>
    <t>8.246,68</t>
  </si>
  <si>
    <t>11.042,80</t>
  </si>
  <si>
    <t>171.317,02</t>
  </si>
  <si>
    <t>177.295,52</t>
  </si>
  <si>
    <t>138.244,98</t>
  </si>
  <si>
    <t>142.290,88</t>
  </si>
  <si>
    <t>29.399,00</t>
  </si>
  <si>
    <t>31.130,12</t>
  </si>
  <si>
    <t>3.874,52</t>
  </si>
  <si>
    <t>72.348,52</t>
  </si>
  <si>
    <t>88.224,97</t>
  </si>
  <si>
    <t>15.154,84</t>
  </si>
  <si>
    <t>36.164,85</t>
  </si>
  <si>
    <t>39.544,22</t>
  </si>
  <si>
    <t>1.868,00</t>
  </si>
  <si>
    <t>2.644,16</t>
  </si>
  <si>
    <t>8.541,03</t>
  </si>
  <si>
    <t>11.380,29</t>
  </si>
  <si>
    <t>16.176,03</t>
  </si>
  <si>
    <t>3.151,91</t>
  </si>
  <si>
    <t>3.268,23</t>
  </si>
  <si>
    <t>20034</t>
  </si>
  <si>
    <t>2.01.01.04.01.510</t>
  </si>
  <si>
    <t>OUTROS TRIBUTOS A RECOLHER</t>
  </si>
  <si>
    <t>57,20</t>
  </si>
  <si>
    <t>563.550,27</t>
  </si>
  <si>
    <t>1.394.766,79</t>
  </si>
  <si>
    <t>1.681.299,75</t>
  </si>
  <si>
    <t>838.510,28</t>
  </si>
  <si>
    <t>11.339,86</t>
  </si>
  <si>
    <t>2.213,70</t>
  </si>
  <si>
    <t>664.048,40</t>
  </si>
  <si>
    <t>1.001.055,20</t>
  </si>
  <si>
    <t>835.913,31</t>
  </si>
  <si>
    <t>2.642,59</t>
  </si>
  <si>
    <t>2.596,97</t>
  </si>
  <si>
    <t>16.163,31</t>
  </si>
  <si>
    <t>2.302.177,60</t>
  </si>
  <si>
    <t>53.114,70</t>
  </si>
  <si>
    <t>771.280,24</t>
  </si>
  <si>
    <t>41.027,60</t>
  </si>
  <si>
    <t>701.379,46</t>
  </si>
  <si>
    <t>47.961,37</t>
  </si>
  <si>
    <t>3.723,75</t>
  </si>
  <si>
    <t>29.042,33</t>
  </si>
  <si>
    <t>0,54</t>
  </si>
  <si>
    <t>7.857,77</t>
  </si>
  <si>
    <t>764,28</t>
  </si>
  <si>
    <t>2.420,18</t>
  </si>
  <si>
    <t>3.226,90</t>
  </si>
  <si>
    <t>258,16</t>
  </si>
  <si>
    <t>826,09</t>
  </si>
  <si>
    <t>103,26</t>
  </si>
  <si>
    <t>2.793,86</t>
  </si>
  <si>
    <t>645.305,61</t>
  </si>
  <si>
    <t>37.303,85</t>
  </si>
  <si>
    <t>166.995,55</t>
  </si>
  <si>
    <t>8.613,91</t>
  </si>
  <si>
    <t>86.884,71</t>
  </si>
  <si>
    <t>1.841,45</t>
  </si>
  <si>
    <t>1.405,32</t>
  </si>
  <si>
    <t>23.208,51</t>
  </si>
  <si>
    <t>6.862,17</t>
  </si>
  <si>
    <t>857,78</t>
  </si>
  <si>
    <t>9.311,59</t>
  </si>
  <si>
    <t>4.420,46</t>
  </si>
  <si>
    <t>13.791,78</t>
  </si>
  <si>
    <t>360,00</t>
  </si>
  <si>
    <t>2.479,86</t>
  </si>
  <si>
    <t>1.351,25</t>
  </si>
  <si>
    <t>6.992,35</t>
  </si>
  <si>
    <t>9.319,89</t>
  </si>
  <si>
    <t>254,11</t>
  </si>
  <si>
    <t>559,36</t>
  </si>
  <si>
    <t>12,22</t>
  </si>
  <si>
    <t>745,51</t>
  </si>
  <si>
    <t>39,60</t>
  </si>
  <si>
    <t>70,00</t>
  </si>
  <si>
    <t>1,53</t>
  </si>
  <si>
    <t>93,21</t>
  </si>
  <si>
    <t>4,97</t>
  </si>
  <si>
    <t>1.891,88</t>
  </si>
  <si>
    <t>2.521,63</t>
  </si>
  <si>
    <t>134,25</t>
  </si>
  <si>
    <t>478.310,06</t>
  </si>
  <si>
    <t>28.689,94</t>
  </si>
  <si>
    <t>252.506,94</t>
  </si>
  <si>
    <t>34,55</t>
  </si>
  <si>
    <t>68.221,56</t>
  </si>
  <si>
    <t>422,51</t>
  </si>
  <si>
    <t>20.171,81</t>
  </si>
  <si>
    <t>2.504,70</t>
  </si>
  <si>
    <t>18.400,18</t>
  </si>
  <si>
    <t>7.638,84</t>
  </si>
  <si>
    <t>39.499,38</t>
  </si>
  <si>
    <t>6.842,91</t>
  </si>
  <si>
    <t>3.028,55</t>
  </si>
  <si>
    <t>22.388,22</t>
  </si>
  <si>
    <t>28.267,31</t>
  </si>
  <si>
    <t>14.037,58</t>
  </si>
  <si>
    <t>1.791,03</t>
  </si>
  <si>
    <t>2.261,39</t>
  </si>
  <si>
    <t>782,77</t>
  </si>
  <si>
    <t>223,92</t>
  </si>
  <si>
    <t>282,67</t>
  </si>
  <si>
    <t>97,82</t>
  </si>
  <si>
    <t>6.057,43</t>
  </si>
  <si>
    <t>7.648,09</t>
  </si>
  <si>
    <t>2.647,32</t>
  </si>
  <si>
    <t>1.242,52</t>
  </si>
  <si>
    <t>8.112,48</t>
  </si>
  <si>
    <t>1.055,36</t>
  </si>
  <si>
    <t>69.900,78</t>
  </si>
  <si>
    <t>9.225,00</t>
  </si>
  <si>
    <t>6.795,80</t>
  </si>
  <si>
    <t>30119</t>
  </si>
  <si>
    <t>3.01.02.01.01.027</t>
  </si>
  <si>
    <t>AUDITORIA</t>
  </si>
  <si>
    <t>6.000,00</t>
  </si>
  <si>
    <t>1.521,76</t>
  </si>
  <si>
    <t>680,00</t>
  </si>
  <si>
    <t>11.877,97</t>
  </si>
  <si>
    <t>205.496,43</t>
  </si>
  <si>
    <t>12.087,09</t>
  </si>
  <si>
    <t>58.654,66</t>
  </si>
  <si>
    <t>12.075,22</t>
  </si>
  <si>
    <t>55.544,98</t>
  </si>
  <si>
    <t>764,25</t>
  </si>
  <si>
    <t>2.345,43</t>
  </si>
  <si>
    <t>297,19</t>
  </si>
  <si>
    <t>18.495,56</t>
  </si>
  <si>
    <t>30092</t>
  </si>
  <si>
    <t>3.02.01.01.05.001</t>
  </si>
  <si>
    <t>13.557,25</t>
  </si>
  <si>
    <t>2.175,32</t>
  </si>
  <si>
    <t>2.660,00</t>
  </si>
  <si>
    <t>102,99</t>
  </si>
  <si>
    <t>53.219,34</t>
  </si>
  <si>
    <t>11,87</t>
  </si>
  <si>
    <t>4.609,28</t>
  </si>
  <si>
    <t>29.171,30</t>
  </si>
  <si>
    <t>104248</t>
  </si>
  <si>
    <t>3.02.01.01.06.100</t>
  </si>
  <si>
    <t>OUTROS IMPOSTOS E TAXAS</t>
  </si>
  <si>
    <t>101540</t>
  </si>
  <si>
    <t>3.02.01.01.06.132</t>
  </si>
  <si>
    <t>DESCONTOS CONCEDIDOS</t>
  </si>
  <si>
    <t>3.200,20</t>
  </si>
  <si>
    <t>1.026,52</t>
  </si>
  <si>
    <t>8.254,81</t>
  </si>
  <si>
    <t>30210</t>
  </si>
  <si>
    <t>3.02.01.01.07.055</t>
  </si>
  <si>
    <t>OUTRAS DESPESAS DIVERSAS</t>
  </si>
  <si>
    <t>2.666,00</t>
  </si>
  <si>
    <t>298,00</t>
  </si>
  <si>
    <t>30218</t>
  </si>
  <si>
    <t>3.02.01.01.07.101</t>
  </si>
  <si>
    <t>OUTROS SERVICOS</t>
  </si>
  <si>
    <t>803,84</t>
  </si>
  <si>
    <t>50,00</t>
  </si>
  <si>
    <t>3.236,97</t>
  </si>
  <si>
    <t>1.756,50</t>
  </si>
  <si>
    <t>64.818,37</t>
  </si>
  <si>
    <t>64.554,20</t>
  </si>
  <si>
    <t>264,17</t>
  </si>
  <si>
    <t>84.561,85</t>
  </si>
  <si>
    <t>69.275,80</t>
  </si>
  <si>
    <t>6.070,48</t>
  </si>
  <si>
    <t>20.778,04</t>
  </si>
  <si>
    <t>16.376,76</t>
  </si>
  <si>
    <t>33117</t>
  </si>
  <si>
    <t>3.03.01.01.01.117</t>
  </si>
  <si>
    <t>MATERIAL DO SISTEMA COMBATE E INCENDIO - SCI</t>
  </si>
  <si>
    <t>3.755,30</t>
  </si>
  <si>
    <t>787,04</t>
  </si>
  <si>
    <t>386,40</t>
  </si>
  <si>
    <t>13.585,14</t>
  </si>
  <si>
    <t>6.656,14</t>
  </si>
  <si>
    <t>910,00</t>
  </si>
  <si>
    <t>89</t>
  </si>
  <si>
    <t>3.03.01.01.03</t>
  </si>
  <si>
    <t>EQUIPAMENTOS/IMPLEMENTOS</t>
  </si>
  <si>
    <t>10.868,76</t>
  </si>
  <si>
    <t>30245</t>
  </si>
  <si>
    <t>3.03.01.01.03.068</t>
  </si>
  <si>
    <t>FERRAMENTAS</t>
  </si>
  <si>
    <t>14.723,13</t>
  </si>
  <si>
    <t>8.032,00</t>
  </si>
  <si>
    <t>57</t>
  </si>
  <si>
    <t>3.04.01.01.04</t>
  </si>
  <si>
    <t>CONSERVACAO E RESTAURACAO</t>
  </si>
  <si>
    <t>5.310,17</t>
  </si>
  <si>
    <t>102490</t>
  </si>
  <si>
    <t>3.04.01.01.04.057</t>
  </si>
  <si>
    <t>SEGURO DA CAMISA DO PELÉ</t>
  </si>
  <si>
    <t>42.570,45</t>
  </si>
  <si>
    <t>26.157,91</t>
  </si>
  <si>
    <t>15.573,75</t>
  </si>
  <si>
    <t>2.584,16</t>
  </si>
  <si>
    <t>16.412,54</t>
  </si>
  <si>
    <t>102245</t>
  </si>
  <si>
    <t>3.05.01.01.09.001</t>
  </si>
  <si>
    <t>EXPOSIÇÕES TEMPORÁRIAS</t>
  </si>
  <si>
    <t>30.087,10</t>
  </si>
  <si>
    <t>16.287,90</t>
  </si>
  <si>
    <t>13.799,20</t>
  </si>
  <si>
    <t>1.432,50</t>
  </si>
  <si>
    <t>832,50</t>
  </si>
  <si>
    <t>974.378,96</t>
  </si>
  <si>
    <t>943.249,26</t>
  </si>
  <si>
    <t>795.959,60</t>
  </si>
  <si>
    <t>23.384,10</t>
  </si>
  <si>
    <t>106607</t>
  </si>
  <si>
    <t>3.10.02.01.01.009</t>
  </si>
  <si>
    <t>EDIÇÃO DE IMAGEM</t>
  </si>
  <si>
    <t>4.900,00</t>
  </si>
  <si>
    <t>106801</t>
  </si>
  <si>
    <t>3.10.02.01.01.012</t>
  </si>
  <si>
    <t>CUSTOS DE ADMINISTRAÇÃO</t>
  </si>
  <si>
    <t>106887</t>
  </si>
  <si>
    <t>3.10.02.01.01.019</t>
  </si>
  <si>
    <t>DESIGNER</t>
  </si>
  <si>
    <t>15.760,00</t>
  </si>
  <si>
    <t>106976</t>
  </si>
  <si>
    <t>3.10.02.01.01.022</t>
  </si>
  <si>
    <t>CONTABILIDADE</t>
  </si>
  <si>
    <t>107000</t>
  </si>
  <si>
    <t>3.10.02.01.01.025</t>
  </si>
  <si>
    <t>PESQUISA</t>
  </si>
  <si>
    <t>22.910,56</t>
  </si>
  <si>
    <t>107050</t>
  </si>
  <si>
    <t>3.10.02.01.01.030</t>
  </si>
  <si>
    <t>34.500,00</t>
  </si>
  <si>
    <t>1.540,00</t>
  </si>
  <si>
    <t>35.151,99</t>
  </si>
  <si>
    <t>108065</t>
  </si>
  <si>
    <t>3.10.02.01.01.061</t>
  </si>
  <si>
    <t>EDITOR</t>
  </si>
  <si>
    <t>185.194,58</t>
  </si>
  <si>
    <t>6.050,00</t>
  </si>
  <si>
    <t>400,00</t>
  </si>
  <si>
    <t>108820</t>
  </si>
  <si>
    <t>3.10.02.01.01.077</t>
  </si>
  <si>
    <t>MANUTENÇÃO PREDIAL</t>
  </si>
  <si>
    <t>424.870,13</t>
  </si>
  <si>
    <t>3.834,00</t>
  </si>
  <si>
    <t>109045</t>
  </si>
  <si>
    <t>3.10.02.01.01.087</t>
  </si>
  <si>
    <t>REVISÃO DE TEXTO</t>
  </si>
  <si>
    <t>480,00</t>
  </si>
  <si>
    <t>109975</t>
  </si>
  <si>
    <t>3.10.02.01.01.108</t>
  </si>
  <si>
    <t>INSTALAÇÕES E COMBATE A INCÊNDIOS</t>
  </si>
  <si>
    <t>36.598,53</t>
  </si>
  <si>
    <t>110.691,13</t>
  </si>
  <si>
    <t>106313</t>
  </si>
  <si>
    <t>3.10.04</t>
  </si>
  <si>
    <t>LEI DO ESPORTE</t>
  </si>
  <si>
    <t>26.142,49</t>
  </si>
  <si>
    <t>108570</t>
  </si>
  <si>
    <t>3.10.04.01</t>
  </si>
  <si>
    <t>LEI DO ESPORTE - COM A BOLA TODA</t>
  </si>
  <si>
    <t>108588</t>
  </si>
  <si>
    <t>3.10.04.01.01</t>
  </si>
  <si>
    <t>11.000,00</t>
  </si>
  <si>
    <t>108871</t>
  </si>
  <si>
    <t>3.10.04.01.01.003</t>
  </si>
  <si>
    <t>RECURSOS HUMANOS</t>
  </si>
  <si>
    <t>108600</t>
  </si>
  <si>
    <t>3.10.04.01.02</t>
  </si>
  <si>
    <t>15.142,49</t>
  </si>
  <si>
    <t>108618</t>
  </si>
  <si>
    <t>3.10.04.01.02.001</t>
  </si>
  <si>
    <t>4.987,21</t>
  </si>
  <si>
    <t>4.500,00</t>
  </si>
  <si>
    <t>109991</t>
  </si>
  <si>
    <t>3.10.08.01.02.003</t>
  </si>
  <si>
    <t>487,21</t>
  </si>
  <si>
    <t>470,71</t>
  </si>
  <si>
    <t>155.798,63</t>
  </si>
  <si>
    <t>606,09</t>
  </si>
  <si>
    <t>104663</t>
  </si>
  <si>
    <t>3.20.01.01.01.108</t>
  </si>
  <si>
    <t>COORDENAÇÃO E GESTÃO COMPLIANCE</t>
  </si>
  <si>
    <t>8.327,46</t>
  </si>
  <si>
    <t>146.865,08</t>
  </si>
  <si>
    <t>2.249.062,90</t>
  </si>
  <si>
    <t>998.058,23</t>
  </si>
  <si>
    <t>1.061.172,97</t>
  </si>
  <si>
    <t>200.143,34</t>
  </si>
  <si>
    <t>155.400,00</t>
  </si>
  <si>
    <t>2.477,00</t>
  </si>
  <si>
    <t>90,00</t>
  </si>
  <si>
    <t>679.302,62</t>
  </si>
  <si>
    <t>104752</t>
  </si>
  <si>
    <t>4.01.01.02.05.054</t>
  </si>
  <si>
    <t>MESP 1814206-00</t>
  </si>
  <si>
    <t>106097</t>
  </si>
  <si>
    <t>4.01.01.02.05.057</t>
  </si>
  <si>
    <t>MESP 2000900-00</t>
  </si>
  <si>
    <t>663.106,47</t>
  </si>
  <si>
    <t>189.831,70</t>
  </si>
  <si>
    <t>144.256,06</t>
  </si>
  <si>
    <t>12.588,93</t>
  </si>
  <si>
    <t>14.987.169,33</t>
  </si>
  <si>
    <t>13.985.155,49</t>
  </si>
  <si>
    <t>14.912.290,03</t>
  </si>
  <si>
    <t>13.964.798,17</t>
  </si>
  <si>
    <t>14.441.383,64</t>
  </si>
  <si>
    <t>13.101.218,54</t>
  </si>
  <si>
    <t>1.988.369,92</t>
  </si>
  <si>
    <t>2.139.884,23</t>
  </si>
  <si>
    <t>1.571.240,59</t>
  </si>
  <si>
    <t>1.727.444,48</t>
  </si>
  <si>
    <t>417.129,33</t>
  </si>
  <si>
    <t>412.319,85</t>
  </si>
  <si>
    <t>7.581.154,14</t>
  </si>
  <si>
    <t>7.580.809,92</t>
  </si>
  <si>
    <t>2.615.564,40</t>
  </si>
  <si>
    <t>108626</t>
  </si>
  <si>
    <t>1.01.01.01.03.022</t>
  </si>
  <si>
    <t>MDF BB 44090-6 MESP 1814206-00</t>
  </si>
  <si>
    <t>56.360,72</t>
  </si>
  <si>
    <t>56.016,50</t>
  </si>
  <si>
    <t>110060</t>
  </si>
  <si>
    <t>1.01.01.01.03.024</t>
  </si>
  <si>
    <t>3.746.929,02</t>
  </si>
  <si>
    <t>110078</t>
  </si>
  <si>
    <t>1.01.01.01.03.025</t>
  </si>
  <si>
    <t>MDF BB 1191 47578-5 - MESP 2201927</t>
  </si>
  <si>
    <t>100.000,00</t>
  </si>
  <si>
    <t>110191</t>
  </si>
  <si>
    <t>1.01.01.01.03.027</t>
  </si>
  <si>
    <t>MDF BB 1191 47872-5 - MINC PRONAC 222664</t>
  </si>
  <si>
    <t>1.051.300,00</t>
  </si>
  <si>
    <t>565.523,62</t>
  </si>
  <si>
    <t>774.900,31</t>
  </si>
  <si>
    <t>83.398,70</t>
  </si>
  <si>
    <t>763.394,99</t>
  </si>
  <si>
    <t>831,55</t>
  </si>
  <si>
    <t>12.700,84</t>
  </si>
  <si>
    <t>1.965,42</t>
  </si>
  <si>
    <t>455.580,94</t>
  </si>
  <si>
    <t>8.941,34</t>
  </si>
  <si>
    <t>13.011,59</t>
  </si>
  <si>
    <t>598,56</t>
  </si>
  <si>
    <t>4.303.948,96</t>
  </si>
  <si>
    <t>2.603.237,08</t>
  </si>
  <si>
    <t>12.002,62</t>
  </si>
  <si>
    <t>74,40</t>
  </si>
  <si>
    <t>1.701,33</t>
  </si>
  <si>
    <t>11.007,61</t>
  </si>
  <si>
    <t>1.870.836,90</t>
  </si>
  <si>
    <t>1.795.746,72</t>
  </si>
  <si>
    <t>1.264.164,99</t>
  </si>
  <si>
    <t>739.032,11</t>
  </si>
  <si>
    <t>2.901,33</t>
  </si>
  <si>
    <t>57.450,64</t>
  </si>
  <si>
    <t>110086</t>
  </si>
  <si>
    <t>1.01.01.01.05.040</t>
  </si>
  <si>
    <t>MDF BB 1191 47872-5 MINC PRONAC 222664</t>
  </si>
  <si>
    <t>1.052.146,20</t>
  </si>
  <si>
    <t>110183</t>
  </si>
  <si>
    <t>1.01.01.01.05.042</t>
  </si>
  <si>
    <t>MDF BB 1191 47578-5 MESP 2201927</t>
  </si>
  <si>
    <t>100.121,19</t>
  </si>
  <si>
    <t>470.906,39</t>
  </si>
  <si>
    <t>863.579,63</t>
  </si>
  <si>
    <t>230.202,17</t>
  </si>
  <si>
    <t>454.718,39</t>
  </si>
  <si>
    <t>23.787,00</t>
  </si>
  <si>
    <t>223.487,00</t>
  </si>
  <si>
    <t>143.254,00</t>
  </si>
  <si>
    <t>168.591,76</t>
  </si>
  <si>
    <t>52.510,00</t>
  </si>
  <si>
    <t>35.919,83</t>
  </si>
  <si>
    <t>10.651,17</t>
  </si>
  <si>
    <t>26.719,80</t>
  </si>
  <si>
    <t>240.704,22</t>
  </si>
  <si>
    <t>403.311,58</t>
  </si>
  <si>
    <t>131.430,00</t>
  </si>
  <si>
    <t>23.365,00</t>
  </si>
  <si>
    <t>10.758,27</t>
  </si>
  <si>
    <t>148.971,00</t>
  </si>
  <si>
    <t>10.891,17</t>
  </si>
  <si>
    <t>15.382,91</t>
  </si>
  <si>
    <t>75.018,05</t>
  </si>
  <si>
    <t>96.769,40</t>
  </si>
  <si>
    <t>5.549,66</t>
  </si>
  <si>
    <t>74.879,30</t>
  </si>
  <si>
    <t>20.357,32</t>
  </si>
  <si>
    <t>36489</t>
  </si>
  <si>
    <t>1.02.03.06.01.001</t>
  </si>
  <si>
    <t>EQUIPAMENTO DE PROC DE DADOS</t>
  </si>
  <si>
    <t>5.579,10</t>
  </si>
  <si>
    <t>69.300,20</t>
  </si>
  <si>
    <t>2.741,03</t>
  </si>
  <si>
    <t>13.086,34</t>
  </si>
  <si>
    <t>5.940.785,99</t>
  </si>
  <si>
    <t>6.942.799,83</t>
  </si>
  <si>
    <t>5.940.651,09</t>
  </si>
  <si>
    <t>6.888.277,85</t>
  </si>
  <si>
    <t>1.373.765,55</t>
  </si>
  <si>
    <t>1.017.064,98</t>
  </si>
  <si>
    <t>911.278,21</t>
  </si>
  <si>
    <t>910.601,51</t>
  </si>
  <si>
    <t>474.855,10</t>
  </si>
  <si>
    <t>2.097,79</t>
  </si>
  <si>
    <t>16.280,00</t>
  </si>
  <si>
    <t>15.860,00</t>
  </si>
  <si>
    <t>91.813,19</t>
  </si>
  <si>
    <t>91.556,49</t>
  </si>
  <si>
    <t>104825</t>
  </si>
  <si>
    <t>2.01.01.02.01.512</t>
  </si>
  <si>
    <t>13º SALARIO A PAGAR</t>
  </si>
  <si>
    <t>326.232,13</t>
  </si>
  <si>
    <t>462.487,34</t>
  </si>
  <si>
    <t>106.463,47</t>
  </si>
  <si>
    <t>332.937,75</t>
  </si>
  <si>
    <t>30.687,03</t>
  </si>
  <si>
    <t>15.942,52</t>
  </si>
  <si>
    <t>49.193,62</t>
  </si>
  <si>
    <t>14.719,10</t>
  </si>
  <si>
    <t>2.455,04</t>
  </si>
  <si>
    <t>1.545,82</t>
  </si>
  <si>
    <t>3.443,14</t>
  </si>
  <si>
    <t>1.840,09</t>
  </si>
  <si>
    <t>306,68</t>
  </si>
  <si>
    <t>193,22</t>
  </si>
  <si>
    <t>430,36</t>
  </si>
  <si>
    <t>90.080,74</t>
  </si>
  <si>
    <t>8.302,51</t>
  </si>
  <si>
    <t>5.228,10</t>
  </si>
  <si>
    <t>11.645,09</t>
  </si>
  <si>
    <t>296.849,45</t>
  </si>
  <si>
    <t>309.455,15</t>
  </si>
  <si>
    <t>254.871,66</t>
  </si>
  <si>
    <t>253.219,76</t>
  </si>
  <si>
    <t>38.103,27</t>
  </si>
  <si>
    <t>50.760,90</t>
  </si>
  <si>
    <t>5.474,49</t>
  </si>
  <si>
    <t>101.461,04</t>
  </si>
  <si>
    <t>122.642,61</t>
  </si>
  <si>
    <t>8.372,75</t>
  </si>
  <si>
    <t>39.516,89</t>
  </si>
  <si>
    <t>71.179,04</t>
  </si>
  <si>
    <t>1.116,25</t>
  </si>
  <si>
    <t>4.197,29</t>
  </si>
  <si>
    <t>2.386,39</t>
  </si>
  <si>
    <t>19.472,29</t>
  </si>
  <si>
    <t>11.779,48</t>
  </si>
  <si>
    <t>23.037,65</t>
  </si>
  <si>
    <t>6.943,70</t>
  </si>
  <si>
    <t>4.771,05</t>
  </si>
  <si>
    <t>2.560.447,31</t>
  </si>
  <si>
    <t>1.577.457,81</t>
  </si>
  <si>
    <t>799,70</t>
  </si>
  <si>
    <t>0,30</t>
  </si>
  <si>
    <t>1.607.328,04</t>
  </si>
  <si>
    <t>3.861.657,00</t>
  </si>
  <si>
    <t>13.683,88</t>
  </si>
  <si>
    <t>763.719,41</t>
  </si>
  <si>
    <t>1.876.989,44</t>
  </si>
  <si>
    <t>774.604,59</t>
  </si>
  <si>
    <t>820.397,55</t>
  </si>
  <si>
    <t>55.320,16</t>
  </si>
  <si>
    <t>110205</t>
  </si>
  <si>
    <t>2.01.01.07.01.033</t>
  </si>
  <si>
    <t>MDF - MESP 2201927</t>
  </si>
  <si>
    <t>110213</t>
  </si>
  <si>
    <t>2.01.01.07.01.034</t>
  </si>
  <si>
    <t>MDF - MINC PRONAC 222664</t>
  </si>
  <si>
    <t>134,90</t>
  </si>
  <si>
    <t>54.521,98</t>
  </si>
  <si>
    <t>882.207,29</t>
  </si>
  <si>
    <t>112.640,22</t>
  </si>
  <si>
    <t>801.540,87</t>
  </si>
  <si>
    <t>47.962,22</t>
  </si>
  <si>
    <t>0,98</t>
  </si>
  <si>
    <t>29.042,75</t>
  </si>
  <si>
    <t>0,25</t>
  </si>
  <si>
    <t>36635</t>
  </si>
  <si>
    <t>3.01.01.01.01.003</t>
  </si>
  <si>
    <t>0,71</t>
  </si>
  <si>
    <t>7.857,72</t>
  </si>
  <si>
    <t>290,91</t>
  </si>
  <si>
    <t>747.445,22</t>
  </si>
  <si>
    <t>112.639,24</t>
  </si>
  <si>
    <t>195.348,22</t>
  </si>
  <si>
    <t>32.083,05</t>
  </si>
  <si>
    <t>86.222,19</t>
  </si>
  <si>
    <t>8,59</t>
  </si>
  <si>
    <t>23.154,28</t>
  </si>
  <si>
    <t>22.881,20</t>
  </si>
  <si>
    <t>22.292,67</t>
  </si>
  <si>
    <t>6.897,15</t>
  </si>
  <si>
    <t>854,89</t>
  </si>
  <si>
    <t>10.960,73</t>
  </si>
  <si>
    <t>5.273,15</t>
  </si>
  <si>
    <t>13.374,90</t>
  </si>
  <si>
    <t>2.553,43</t>
  </si>
  <si>
    <t>1.044,35</t>
  </si>
  <si>
    <t>7.240,52</t>
  </si>
  <si>
    <t>2.875,76</t>
  </si>
  <si>
    <t>15.733,20</t>
  </si>
  <si>
    <t>579,21</t>
  </si>
  <si>
    <t>766,35</t>
  </si>
  <si>
    <t>72,20</t>
  </si>
  <si>
    <t>95,80</t>
  </si>
  <si>
    <t>1.958,85</t>
  </si>
  <si>
    <t>2.591,85</t>
  </si>
  <si>
    <t>552.097,00</t>
  </si>
  <si>
    <t>80.556,19</t>
  </si>
  <si>
    <t>245.070,87</t>
  </si>
  <si>
    <t>2.997,50</t>
  </si>
  <si>
    <t>329</t>
  </si>
  <si>
    <t>3.01.01.02.02.002</t>
  </si>
  <si>
    <t>365,31</t>
  </si>
  <si>
    <t>336</t>
  </si>
  <si>
    <t>3.01.01.02.02.003</t>
  </si>
  <si>
    <t>63.673,14</t>
  </si>
  <si>
    <t>61.474,52</t>
  </si>
  <si>
    <t>11.902,28</t>
  </si>
  <si>
    <t>71.685,17</t>
  </si>
  <si>
    <t>19.802,72</t>
  </si>
  <si>
    <t>2.405,96</t>
  </si>
  <si>
    <t>21.864,26</t>
  </si>
  <si>
    <t>7.719,72</t>
  </si>
  <si>
    <t>36.338,04</t>
  </si>
  <si>
    <t>756,00</t>
  </si>
  <si>
    <t>5.700,85</t>
  </si>
  <si>
    <t>2.853,03</t>
  </si>
  <si>
    <t>20.741,97</t>
  </si>
  <si>
    <t>268,08</t>
  </si>
  <si>
    <t>30.233,53</t>
  </si>
  <si>
    <t>139,49</t>
  </si>
  <si>
    <t>1.682,21</t>
  </si>
  <si>
    <t>120,64</t>
  </si>
  <si>
    <t>2.418,64</t>
  </si>
  <si>
    <t>759,03</t>
  </si>
  <si>
    <t>210,28</t>
  </si>
  <si>
    <t>15,70</t>
  </si>
  <si>
    <t>302,29</t>
  </si>
  <si>
    <t>94,87</t>
  </si>
  <si>
    <t>5.688,84</t>
  </si>
  <si>
    <t>790,48</t>
  </si>
  <si>
    <t>8.180,16</t>
  </si>
  <si>
    <t>2.567,08</t>
  </si>
  <si>
    <t>2.532,19</t>
  </si>
  <si>
    <t>1.298,29</t>
  </si>
  <si>
    <t>6.133,43</t>
  </si>
  <si>
    <t>604,87</t>
  </si>
  <si>
    <t>80.666,42</t>
  </si>
  <si>
    <t>880,00</t>
  </si>
  <si>
    <t>6.318,07</t>
  </si>
  <si>
    <t>3.501,91</t>
  </si>
  <si>
    <t>23.839,97</t>
  </si>
  <si>
    <t>1.368,15</t>
  </si>
  <si>
    <t>5.500,00</t>
  </si>
  <si>
    <t>152.213,92</t>
  </si>
  <si>
    <t>81.780,60</t>
  </si>
  <si>
    <t>82.273,15</t>
  </si>
  <si>
    <t>8.143,17</t>
  </si>
  <si>
    <t>78.515,49</t>
  </si>
  <si>
    <t>7.343,47</t>
  </si>
  <si>
    <t>1.651,62</t>
  </si>
  <si>
    <t>2.106,04</t>
  </si>
  <si>
    <t>2.439,40</t>
  </si>
  <si>
    <t>5.227,54</t>
  </si>
  <si>
    <t>2.295,56</t>
  </si>
  <si>
    <t>30175</t>
  </si>
  <si>
    <t>3.02.01.01.04.055</t>
  </si>
  <si>
    <t>CONDUCAO</t>
  </si>
  <si>
    <t>2.251,53</t>
  </si>
  <si>
    <t>30177</t>
  </si>
  <si>
    <t>3.02.01.01.04.074</t>
  </si>
  <si>
    <t>HOSPEDAGENS</t>
  </si>
  <si>
    <t>680,45</t>
  </si>
  <si>
    <t>7.518,46</t>
  </si>
  <si>
    <t>4.668,00</t>
  </si>
  <si>
    <t>2.850,46</t>
  </si>
  <si>
    <t>43.221,72</t>
  </si>
  <si>
    <t>8.903,05</t>
  </si>
  <si>
    <t>1.187,45</t>
  </si>
  <si>
    <t>26.617,42</t>
  </si>
  <si>
    <t>1.341,48</t>
  </si>
  <si>
    <t>3.368,49</t>
  </si>
  <si>
    <t>848,51</t>
  </si>
  <si>
    <t>2.827,10</t>
  </si>
  <si>
    <t>9.636,00</t>
  </si>
  <si>
    <t>30200</t>
  </si>
  <si>
    <t>3.02.01.01.07.036</t>
  </si>
  <si>
    <t>CARTORIO</t>
  </si>
  <si>
    <t>208,39</t>
  </si>
  <si>
    <t>30201</t>
  </si>
  <si>
    <t>3.02.01.01.07.037</t>
  </si>
  <si>
    <t>CHAVEIRO</t>
  </si>
  <si>
    <t>185,00</t>
  </si>
  <si>
    <t>600,30</t>
  </si>
  <si>
    <t>1.127,00</t>
  </si>
  <si>
    <t>39,00</t>
  </si>
  <si>
    <t>420,62</t>
  </si>
  <si>
    <t>5.855,69</t>
  </si>
  <si>
    <t>1.618,47</t>
  </si>
  <si>
    <t>180,00</t>
  </si>
  <si>
    <t>279,18</t>
  </si>
  <si>
    <t>64.554,38</t>
  </si>
  <si>
    <t>130.533,22</t>
  </si>
  <si>
    <t>120.951,13</t>
  </si>
  <si>
    <t>27.014,15</t>
  </si>
  <si>
    <t>10.599,90</t>
  </si>
  <si>
    <t>31.945,00</t>
  </si>
  <si>
    <t>30239</t>
  </si>
  <si>
    <t>3.03.01.01.01.116</t>
  </si>
  <si>
    <t>RECARGA EXTINTORES</t>
  </si>
  <si>
    <t>2.315,00</t>
  </si>
  <si>
    <t>2.628,40</t>
  </si>
  <si>
    <t>9.065,16</t>
  </si>
  <si>
    <t>106127</t>
  </si>
  <si>
    <t>3.03.01.01.01.153</t>
  </si>
  <si>
    <t>MANUTENÇÃO NO NOBREAK</t>
  </si>
  <si>
    <t>36.503,02</t>
  </si>
  <si>
    <t>5.082,09</t>
  </si>
  <si>
    <t>10.212,96</t>
  </si>
  <si>
    <t>8.832,00</t>
  </si>
  <si>
    <t>101931</t>
  </si>
  <si>
    <t>3.04.01.01.01.146</t>
  </si>
  <si>
    <t>AÇÕES DO CRFB</t>
  </si>
  <si>
    <t>4.800,00</t>
  </si>
  <si>
    <t>155.330,38</t>
  </si>
  <si>
    <t>67.807,00</t>
  </si>
  <si>
    <t>78.000,00</t>
  </si>
  <si>
    <t>9.884,70</t>
  </si>
  <si>
    <t>13.582,30</t>
  </si>
  <si>
    <t>6.931,94</t>
  </si>
  <si>
    <t>2.952,76</t>
  </si>
  <si>
    <t>107778</t>
  </si>
  <si>
    <t>3.06.01.01.01.152</t>
  </si>
  <si>
    <t>PROGRAMAS E PROJETOS EDUCATIVOS</t>
  </si>
  <si>
    <t>3.257,20</t>
  </si>
  <si>
    <t>3.636,01</t>
  </si>
  <si>
    <t>2.803,51</t>
  </si>
  <si>
    <t>977.839,70</t>
  </si>
  <si>
    <t>354.657,95</t>
  </si>
  <si>
    <t>883.867,37</t>
  </si>
  <si>
    <t>333.251,65</t>
  </si>
  <si>
    <t>709.046,78</t>
  </si>
  <si>
    <t>332.322,95</t>
  </si>
  <si>
    <t>106364</t>
  </si>
  <si>
    <t>3.10.02.01.01.001</t>
  </si>
  <si>
    <t>20.000,00</t>
  </si>
  <si>
    <t>106445</t>
  </si>
  <si>
    <t>3.10.02.01.01.003</t>
  </si>
  <si>
    <t>PRODUTOR EXECUTIVO</t>
  </si>
  <si>
    <t>15.500,00</t>
  </si>
  <si>
    <t>106593</t>
  </si>
  <si>
    <t>3.10.02.01.01.008</t>
  </si>
  <si>
    <t>REMUNERAÇÃO PARA CAPTAÇÃO DE RECURSOS</t>
  </si>
  <si>
    <t>646,54</t>
  </si>
  <si>
    <t>12.225,00</t>
  </si>
  <si>
    <t>10.434,00</t>
  </si>
  <si>
    <t>71.495,70</t>
  </si>
  <si>
    <t>107271</t>
  </si>
  <si>
    <t>3.10.02.01.01.035</t>
  </si>
  <si>
    <t>PROGRAMADOR</t>
  </si>
  <si>
    <t>51.250,00</t>
  </si>
  <si>
    <t>3.780,76</t>
  </si>
  <si>
    <t>467,57</t>
  </si>
  <si>
    <t>17.910,00</t>
  </si>
  <si>
    <t>108014</t>
  </si>
  <si>
    <t>3.10.02.01.01.058</t>
  </si>
  <si>
    <t>MONTADOR</t>
  </si>
  <si>
    <t>5.208,00</t>
  </si>
  <si>
    <t>14.393,87</t>
  </si>
  <si>
    <t>1.770,00</t>
  </si>
  <si>
    <t>108669</t>
  </si>
  <si>
    <t>3.10.02.01.01.070</t>
  </si>
  <si>
    <t>LICENÇA DE SOFTWARE</t>
  </si>
  <si>
    <t>60,00</t>
  </si>
  <si>
    <t>49.837,20</t>
  </si>
  <si>
    <t>249.500,69</t>
  </si>
  <si>
    <t>108847</t>
  </si>
  <si>
    <t>3.10.02.01.01.079</t>
  </si>
  <si>
    <t>LOCAÇÃO DE EQUIPAMENTOS DE LUZ</t>
  </si>
  <si>
    <t>63.500,00</t>
  </si>
  <si>
    <t>108855</t>
  </si>
  <si>
    <t>3.10.02.01.01.080</t>
  </si>
  <si>
    <t>MATERIAL ESCRITORIO/TRANSPORTE/IMPRESSÕES</t>
  </si>
  <si>
    <t>5.388,26</t>
  </si>
  <si>
    <t>108928</t>
  </si>
  <si>
    <t>3.10.02.01.01.081</t>
  </si>
  <si>
    <t>LOCAÇÃO DE EQUIPAMENTOS DE SOM</t>
  </si>
  <si>
    <t>4.190,00</t>
  </si>
  <si>
    <t>45.500,00</t>
  </si>
  <si>
    <t>110000</t>
  </si>
  <si>
    <t>3.10.02.01.01.109</t>
  </si>
  <si>
    <t>DESENVOLVIMENTO DE CONTEÚDO</t>
  </si>
  <si>
    <t>17.600,00</t>
  </si>
  <si>
    <t>110019</t>
  </si>
  <si>
    <t>3.10.02.01.01.110</t>
  </si>
  <si>
    <t>LOCAÇÃO DE EQUIPAMENTOS PROJEÇÃO</t>
  </si>
  <si>
    <t>60.000,00</t>
  </si>
  <si>
    <t>110027</t>
  </si>
  <si>
    <t>3.10.02.01.01.111</t>
  </si>
  <si>
    <t>CENOGRAFO</t>
  </si>
  <si>
    <t>47.329,28</t>
  </si>
  <si>
    <t>110035</t>
  </si>
  <si>
    <t>3.10.02.01.01.112</t>
  </si>
  <si>
    <t>MONITORES</t>
  </si>
  <si>
    <t>10.982,77</t>
  </si>
  <si>
    <t>110302</t>
  </si>
  <si>
    <t>3.10.02.01.01.114</t>
  </si>
  <si>
    <t>EQUIPAMENTOS PROJEÇÃO</t>
  </si>
  <si>
    <t>1.194,43</t>
  </si>
  <si>
    <t>497,83</t>
  </si>
  <si>
    <t>106682</t>
  </si>
  <si>
    <t>3.10.02.01.02.003</t>
  </si>
  <si>
    <t>IOF S APLICAÇÃO</t>
  </si>
  <si>
    <t>696,60</t>
  </si>
  <si>
    <t>11.534,00</t>
  </si>
  <si>
    <t>1.100,00</t>
  </si>
  <si>
    <t>162.092,16</t>
  </si>
  <si>
    <t>928,70</t>
  </si>
  <si>
    <t>36.865,91</t>
  </si>
  <si>
    <t>21.406,30</t>
  </si>
  <si>
    <t>15.459,61</t>
  </si>
  <si>
    <t>15.452,00</t>
  </si>
  <si>
    <t>108596</t>
  </si>
  <si>
    <t>3.10.04.01.01.001</t>
  </si>
  <si>
    <t>7,61</t>
  </si>
  <si>
    <t>110256</t>
  </si>
  <si>
    <t>3.10.04.02</t>
  </si>
  <si>
    <t>LEI DO ESPORTE - PRAIA DE PAULISTA</t>
  </si>
  <si>
    <t>110280</t>
  </si>
  <si>
    <t>3.10.04.02.02</t>
  </si>
  <si>
    <t>110299</t>
  </si>
  <si>
    <t>3.10.04.02.02.001</t>
  </si>
  <si>
    <t>57.106,42</t>
  </si>
  <si>
    <t>56.000,00</t>
  </si>
  <si>
    <t>110043</t>
  </si>
  <si>
    <t>3.10.08.01.02.004</t>
  </si>
  <si>
    <t>110051</t>
  </si>
  <si>
    <t>3.10.08.01.02.005</t>
  </si>
  <si>
    <t>CONSTRUÇÃO CENOGRÁFICA</t>
  </si>
  <si>
    <t>46.000,00</t>
  </si>
  <si>
    <t>1.106,42</t>
  </si>
  <si>
    <t>1.089,92</t>
  </si>
  <si>
    <t>8.117,33</t>
  </si>
  <si>
    <t>103330</t>
  </si>
  <si>
    <t>3.11.01.01.01.002</t>
  </si>
  <si>
    <t>CONSELHEIROS</t>
  </si>
  <si>
    <t>5.730,33</t>
  </si>
  <si>
    <t>204.990,42</t>
  </si>
  <si>
    <t>23.407,52</t>
  </si>
  <si>
    <t>184.384,33</t>
  </si>
  <si>
    <t>3.407,52</t>
  </si>
  <si>
    <t>110175</t>
  </si>
  <si>
    <t>3.20.01.01.01.114</t>
  </si>
  <si>
    <t>GESTÃO TECNOLOGICA - EQUIPTOS MICRO E NOTES</t>
  </si>
  <si>
    <t>797.624,74</t>
  </si>
  <si>
    <t>2.766.879,40</t>
  </si>
  <si>
    <t>720.073,17</t>
  </si>
  <si>
    <t>797.024,74</t>
  </si>
  <si>
    <t>1.828.549,51</t>
  </si>
  <si>
    <t>2.500,00</t>
  </si>
  <si>
    <t>21.400,00</t>
  </si>
  <si>
    <t>4.399,50</t>
  </si>
  <si>
    <t>777.155,23</t>
  </si>
  <si>
    <t>234,90</t>
  </si>
  <si>
    <t>19</t>
  </si>
  <si>
    <t>4.01.01.02.03.004</t>
  </si>
  <si>
    <t>PARCERIAS/PERMUTAS PUBLICITARIAS</t>
  </si>
  <si>
    <t>12.970,01</t>
  </si>
  <si>
    <t>54.205,09</t>
  </si>
  <si>
    <t>209.318,69</t>
  </si>
  <si>
    <t>158.682,14</t>
  </si>
  <si>
    <t>33.835,68</t>
  </si>
  <si>
    <t>13.899,54</t>
  </si>
  <si>
    <t>3.207,70</t>
  </si>
  <si>
    <t>101346</t>
  </si>
  <si>
    <t>4.01.01.16</t>
  </si>
  <si>
    <t>SERVIÇOS VOLUNTÁRIOS</t>
  </si>
  <si>
    <t>101354</t>
  </si>
  <si>
    <t>4.01.01.16.01</t>
  </si>
  <si>
    <t>SERVIÇOS DE VOLUNTÁRIOS</t>
  </si>
  <si>
    <t>101362</t>
  </si>
  <si>
    <t>4.01.01.16.01.001</t>
  </si>
  <si>
    <t>PRESTAÇÃO DE SERVIÇOS VOLUNTÁRIOS</t>
  </si>
  <si>
    <t>Lei Federal de incentivo ao Esporte - COM A BOLA TODA</t>
  </si>
  <si>
    <t>6.1.10</t>
  </si>
  <si>
    <t>Lei Federal de incentivo ao Esporte - PRAIA DE PAULISTA</t>
  </si>
  <si>
    <t>CC</t>
  </si>
  <si>
    <t>30/11/2022</t>
  </si>
  <si>
    <t>APURAÇÃO mesp 1814206 11/2022</t>
  </si>
  <si>
    <t>15</t>
  </si>
  <si>
    <t>31/12/2022</t>
  </si>
  <si>
    <t>APURAÇÃO mesp 1814206 12/2022</t>
  </si>
  <si>
    <t>APURAÇÃO mesp 2000900 11/2022</t>
  </si>
  <si>
    <t>17</t>
  </si>
  <si>
    <t>APURAÇÃO MESP 2000900-00 12/2022</t>
  </si>
  <si>
    <t>01/11/2022</t>
  </si>
  <si>
    <t>APROP CONF FOLPAG LR Ministério da Previdencia e Assistencia Social 2222-00/22</t>
  </si>
  <si>
    <t>20</t>
  </si>
  <si>
    <t>APURAÇÃO LEI ROUANET PRONAC  - 11/2022</t>
  </si>
  <si>
    <t>07/12/2022</t>
  </si>
  <si>
    <t>1071-00/22 Goodyear BR Produtos de Borracha LTDA  LEI ROUANET</t>
  </si>
  <si>
    <t>20/12/2022</t>
  </si>
  <si>
    <t>1088-00/22 Evonik Degussa Brasil Ltda  LEI ROUANET</t>
  </si>
  <si>
    <t>0019-00/23 DOAÇÂO PESSOA FISICA  LEI ROUANET</t>
  </si>
  <si>
    <t>23/12/2022</t>
  </si>
  <si>
    <t>1120-00/22 Mercadopago Instituição de Pagamentos LTDA  LEI ROUANET</t>
  </si>
  <si>
    <t>1121-00/22 GER SUPORTE A PAGAMENTOS  LEI ROUANET</t>
  </si>
  <si>
    <t>26/12/2022</t>
  </si>
  <si>
    <t>11872 ALSA FORT SERVIÇOS LTDA IR-PJ 2719-00/22 Nro. Doc: 2719-00/22</t>
  </si>
  <si>
    <t>27/12/2022</t>
  </si>
  <si>
    <t>1122-00/22 CIA DE SANEAMENTO BASICO DO ESTADO DE SAO PAULO SA  LEI ROUANET</t>
  </si>
  <si>
    <t>28/12/2022</t>
  </si>
  <si>
    <t>1129-00/22 DOAÇÂO PESSOA FISICA Receitas de Captação</t>
  </si>
  <si>
    <t>1130-00/22 DOAÇÂO PESSOA FISICA  LEI ROUANET</t>
  </si>
  <si>
    <t>1131-00/22 DOAÇÂO PESSOA FISICA  LEI ROUANET</t>
  </si>
  <si>
    <t>1132-00/22 DOAÇÂO PESSOA FISICA  LEI ROUANET</t>
  </si>
  <si>
    <t>1133-00/22 DOAÇÂO PESSOA FISICA  LEI ROUANET</t>
  </si>
  <si>
    <t>1134-00/22 DOAÇÂO PESSOA FISICA  LEI ROUANET</t>
  </si>
  <si>
    <t>1135-00/22 DOAÇÂO PESSOA FISICA  LEI ROUANET</t>
  </si>
  <si>
    <t>1136-00/22 DOAÇÂO PESSOA FISICA  LEI ROUANET</t>
  </si>
  <si>
    <t>APURAÇÃO LEI ROUANET PRONAC  - 12/2022</t>
  </si>
  <si>
    <t>APROP CONF FOLPAG Inss Contribuinte Individual Ref: 09/2022</t>
  </si>
  <si>
    <t>APROP CONF FOLPAG GPS Autônomo Ref: 09/2022</t>
  </si>
  <si>
    <t>18/11/2022</t>
  </si>
  <si>
    <t>0984-00/22 SIAFEM - Contrato de Gestão CREDITADO CTA MOVIMENTO-LÍQ MENOS TRANSF FDOS</t>
  </si>
  <si>
    <t>VLR REF ATIVO IMOBILIZADO 11.2022</t>
  </si>
  <si>
    <t>VLR REF APURAÇÃO CONTRATO GESTÃO 11/2022</t>
  </si>
  <si>
    <t>01/12/2022</t>
  </si>
  <si>
    <t>PAGAMENTO DE IMPOSTO RETIDO NR. PAGTO: 3961 CH: PA - FERNANDA VARGAS</t>
  </si>
  <si>
    <t>APROP CONF FOLPAG I.R. 13° Salário Ref: 09/2022</t>
  </si>
  <si>
    <t>19/12/2022</t>
  </si>
  <si>
    <t>1087-00/22 SIAFEM - Contrato de Gestão CREDITADO CTA MOVIMENTO-LÍQ MENOS TRANSF FDOS</t>
  </si>
  <si>
    <t>VLR REF ATIVO IMOBILIZADO 12.2022</t>
  </si>
  <si>
    <t>VLR REF APURAÇÃO CONTRATO GESTÃO 12/2022</t>
  </si>
  <si>
    <t>23</t>
  </si>
  <si>
    <t>APURAÇÃO PROAC 2022 11/2022</t>
  </si>
  <si>
    <t>TRANSFERENCIA CC 12026-X P CC 11707-2</t>
  </si>
  <si>
    <t>APURAÇÃO PROAC 2022 12/2022</t>
  </si>
  <si>
    <t>Conta: 110205 - 2.01.01.07.01.033 MDF - MESP 2201927</t>
  </si>
  <si>
    <t>CR: 0023-00/23 REF. DOAÇÃO LEI DO ESPORTE.</t>
  </si>
  <si>
    <t>24</t>
  </si>
  <si>
    <t>APURAÇÃO MESP 222664 12/2022</t>
  </si>
  <si>
    <t>Conta: 110213 - 2.01.01.07.01.034 MDF - MINC PRONAC 222664</t>
  </si>
  <si>
    <t>1124-00/22 SAFRA SERVICOS DE ADMINISTRACAO FIDUCIARIA LTDA  LEI ROUANET</t>
  </si>
  <si>
    <t>25</t>
  </si>
  <si>
    <t>1125-00/22 Banco Cifra S/A  LEI ROUANET</t>
  </si>
  <si>
    <t>1126-00/22 Safra Leasing  LEI ROUANET</t>
  </si>
  <si>
    <t>1127-00/22 BMG Leasing Arre. Marcantil S/A  LEI ROUANET</t>
  </si>
  <si>
    <t>0022-00/23 Eric Alexander  LEI ROUANET</t>
  </si>
  <si>
    <t>29/12/2022</t>
  </si>
  <si>
    <t>1128-00/22 Carolina Silva  LEI ROUANET</t>
  </si>
  <si>
    <t>APURAÇÃO MESP 2201927 12/2022</t>
  </si>
  <si>
    <t>12.4</t>
  </si>
  <si>
    <t>Fundo Fixo de caixa (pequenas despesas)</t>
  </si>
  <si>
    <t>Lei Rouanet :</t>
  </si>
  <si>
    <t>Edificações</t>
  </si>
  <si>
    <t>inversor de ruído ar condicionado</t>
  </si>
  <si>
    <t>troca de vidro</t>
  </si>
  <si>
    <t>iluminação fachada (parcial)</t>
  </si>
  <si>
    <t>central de alarmes / detecção de incêndio (projeto)</t>
  </si>
  <si>
    <t>consultores em automação - hidrometros ( equipamentos)</t>
  </si>
  <si>
    <t>projeto de iluminação</t>
  </si>
  <si>
    <t>equipamento de projeção (iluminação da fachada)</t>
  </si>
  <si>
    <t>serviço ancoragem (material)</t>
  </si>
  <si>
    <t>ancoragem (serviço)</t>
  </si>
  <si>
    <t>barramento blindado</t>
  </si>
  <si>
    <t>consultores</t>
  </si>
  <si>
    <t>consertos e reposições</t>
  </si>
  <si>
    <t>projeto de iluminaçãio</t>
  </si>
  <si>
    <t>equipamentos de projeção</t>
  </si>
  <si>
    <t>manutenção predial</t>
  </si>
  <si>
    <t xml:space="preserve"> = solicitado pelo marcatto</t>
  </si>
  <si>
    <t>será pago com contrato de gestão em 2023</t>
  </si>
  <si>
    <t xml:space="preserve"> = solicitado pelo Rui</t>
  </si>
  <si>
    <t>limpeza</t>
  </si>
  <si>
    <t>vigilância</t>
  </si>
  <si>
    <t>bombeiro</t>
  </si>
  <si>
    <t>Prestadores de Serviços (custos administrativos)</t>
  </si>
  <si>
    <t>Viagens e hospedagem</t>
  </si>
  <si>
    <t>passagens</t>
  </si>
  <si>
    <t>acervo</t>
  </si>
  <si>
    <t>simpósio</t>
  </si>
  <si>
    <t>condicionada</t>
  </si>
  <si>
    <t>para as ações pactuadas</t>
  </si>
  <si>
    <t>Parcerias, Pratrocínios</t>
  </si>
  <si>
    <t>Despesas com Verbas de Leis de Incentivo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</si>
</sst>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"/>
    <numFmt numFmtId="165" formatCode="_-* #,##0.00_-;\-* #,##0.00_-;_-* &quot;-&quot;??.00_-;_-@"/>
    <numFmt numFmtId="166" formatCode="#,##0.00_ ;[Red]\-#,##0.00\ "/>
    <numFmt numFmtId="167" formatCode="#,##0.0_ ;[Red]\-#,##0.0\ "/>
    <numFmt numFmtId="168" formatCode="_-* #,##0.00_-;\-* #,##0.00_-;_-* &quot;-&quot;??_-;_-@"/>
    <numFmt numFmtId="169" formatCode="0.000%"/>
    <numFmt numFmtId="170" formatCode="#,##0.00000000000000000000000_ ;[Red]\-#,##0.00000000000000000000000\ "/>
    <numFmt numFmtId="171" formatCode="#,##0.00_ ;\-#,##0.00\ "/>
    <numFmt numFmtId="172" formatCode="d\.m"/>
    <numFmt numFmtId="173" formatCode="0.0%"/>
    <numFmt numFmtId="174" formatCode="_-* #,##0_-;\-* #,##0_-;_-* &quot;-&quot;??_-;_-@_-"/>
  </numFmts>
  <fonts count="3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FF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Verdana"/>
      <family val="2"/>
    </font>
    <font>
      <b/>
      <sz val="10"/>
      <name val="Calibri"/>
      <family val="2"/>
    </font>
    <font>
      <sz val="11"/>
      <color theme="1"/>
      <name val="Calibri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14999847407452621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14999847407452621"/>
        <bgColor rgb="FFFFFFFF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249977111117893"/>
        <bgColor rgb="FFF3F3F3"/>
      </patternFill>
    </fill>
    <fill>
      <patternFill patternType="solid">
        <fgColor theme="2" tint="-0.14999847407452621"/>
        <bgColor rgb="FFF3F3F3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1">
    <xf numFmtId="0" fontId="0" fillId="0" borderId="0"/>
    <xf numFmtId="0" fontId="6" fillId="0" borderId="11"/>
    <xf numFmtId="43" fontId="6" fillId="0" borderId="11" applyFont="0" applyFill="0" applyBorder="0" applyAlignment="0" applyProtection="0"/>
    <xf numFmtId="0" fontId="11" fillId="0" borderId="11">
      <alignment horizontal="left" vertical="top"/>
    </xf>
    <xf numFmtId="0" fontId="12" fillId="0" borderId="11">
      <alignment horizontal="left" vertical="top"/>
    </xf>
    <xf numFmtId="0" fontId="13" fillId="0" borderId="11">
      <alignment horizontal="center" vertical="top"/>
    </xf>
    <xf numFmtId="0" fontId="14" fillId="0" borderId="11">
      <alignment horizontal="left" vertical="top"/>
    </xf>
    <xf numFmtId="0" fontId="14" fillId="0" borderId="11">
      <alignment horizontal="left" vertical="top"/>
    </xf>
    <xf numFmtId="0" fontId="15" fillId="0" borderId="11">
      <alignment horizontal="left" vertical="top"/>
    </xf>
    <xf numFmtId="0" fontId="15" fillId="0" borderId="11">
      <alignment horizontal="left" vertical="top"/>
    </xf>
    <xf numFmtId="0" fontId="16" fillId="0" borderId="11">
      <alignment horizontal="left" vertical="top"/>
    </xf>
    <xf numFmtId="0" fontId="16" fillId="0" borderId="11">
      <alignment horizontal="left" vertical="top"/>
    </xf>
    <xf numFmtId="0" fontId="17" fillId="0" borderId="11">
      <alignment horizontal="center"/>
    </xf>
    <xf numFmtId="0" fontId="16" fillId="0" borderId="11">
      <alignment horizontal="left" vertical="center"/>
    </xf>
    <xf numFmtId="0" fontId="16" fillId="0" borderId="11">
      <alignment horizontal="right" vertical="center"/>
    </xf>
    <xf numFmtId="0" fontId="18" fillId="0" borderId="11">
      <alignment horizontal="center" vertical="top"/>
    </xf>
    <xf numFmtId="0" fontId="17" fillId="0" borderId="11">
      <alignment horizontal="left" vertical="top"/>
    </xf>
    <xf numFmtId="0" fontId="19" fillId="0" borderId="11">
      <alignment horizontal="right" vertical="top"/>
    </xf>
    <xf numFmtId="0" fontId="18" fillId="0" borderId="11">
      <alignment horizontal="right" vertical="top"/>
    </xf>
    <xf numFmtId="0" fontId="12" fillId="0" borderId="11">
      <alignment horizontal="right" vertical="top"/>
    </xf>
    <xf numFmtId="0" fontId="14" fillId="0" borderId="11">
      <alignment horizontal="right" vertical="top"/>
    </xf>
    <xf numFmtId="0" fontId="15" fillId="0" borderId="11">
      <alignment horizontal="right" vertical="top"/>
    </xf>
    <xf numFmtId="0" fontId="18" fillId="0" borderId="11">
      <alignment horizontal="right" vertical="top"/>
    </xf>
    <xf numFmtId="0" fontId="20" fillId="0" borderId="11">
      <alignment horizontal="left" vertical="center"/>
    </xf>
    <xf numFmtId="0" fontId="20" fillId="0" borderId="11">
      <alignment horizontal="left" vertical="center"/>
    </xf>
    <xf numFmtId="0" fontId="20" fillId="0" borderId="11">
      <alignment horizontal="right" vertical="center"/>
    </xf>
    <xf numFmtId="0" fontId="20" fillId="0" borderId="11">
      <alignment horizontal="right" vertical="center"/>
    </xf>
    <xf numFmtId="0" fontId="12" fillId="0" borderId="11">
      <alignment horizontal="left" vertical="top"/>
    </xf>
    <xf numFmtId="0" fontId="12" fillId="0" borderId="11">
      <alignment horizontal="right" vertical="top"/>
    </xf>
    <xf numFmtId="0" fontId="12" fillId="0" borderId="11">
      <alignment horizontal="right" vertical="top"/>
    </xf>
    <xf numFmtId="0" fontId="14" fillId="0" borderId="11">
      <alignment horizontal="right" vertical="top"/>
    </xf>
    <xf numFmtId="0" fontId="16" fillId="0" borderId="11">
      <alignment horizontal="right" vertical="top"/>
    </xf>
    <xf numFmtId="0" fontId="16" fillId="0" borderId="11">
      <alignment horizontal="right" vertical="top"/>
    </xf>
    <xf numFmtId="0" fontId="12" fillId="0" borderId="11">
      <alignment horizontal="right" vertical="top"/>
    </xf>
    <xf numFmtId="0" fontId="12" fillId="0" borderId="11">
      <alignment horizontal="left" vertical="top"/>
    </xf>
    <xf numFmtId="0" fontId="12" fillId="0" borderId="11">
      <alignment horizontal="right" vertical="top"/>
    </xf>
    <xf numFmtId="0" fontId="12" fillId="0" borderId="11">
      <alignment horizontal="right" vertical="top"/>
    </xf>
    <xf numFmtId="0" fontId="17" fillId="0" borderId="11">
      <alignment horizontal="left" vertical="top"/>
    </xf>
    <xf numFmtId="43" fontId="29" fillId="0" borderId="0" applyFont="0" applyFill="0" applyBorder="0" applyAlignment="0" applyProtection="0"/>
    <xf numFmtId="0" fontId="5" fillId="0" borderId="11"/>
    <xf numFmtId="0" fontId="14" fillId="0" borderId="11">
      <alignment horizontal="left" vertical="top"/>
    </xf>
    <xf numFmtId="0" fontId="14" fillId="0" borderId="11">
      <alignment horizontal="left" vertical="top"/>
    </xf>
    <xf numFmtId="0" fontId="14" fillId="0" borderId="11">
      <alignment horizontal="right" vertical="top"/>
    </xf>
    <xf numFmtId="43" fontId="5" fillId="0" borderId="11" applyFont="0" applyFill="0" applyBorder="0" applyAlignment="0" applyProtection="0"/>
    <xf numFmtId="0" fontId="15" fillId="0" borderId="11">
      <alignment horizontal="left" vertical="top"/>
    </xf>
    <xf numFmtId="0" fontId="15" fillId="0" borderId="11">
      <alignment horizontal="left" vertical="top"/>
    </xf>
    <xf numFmtId="0" fontId="15" fillId="0" borderId="11">
      <alignment horizontal="right" vertical="top"/>
    </xf>
    <xf numFmtId="0" fontId="16" fillId="0" borderId="11">
      <alignment horizontal="left" vertical="top"/>
    </xf>
    <xf numFmtId="0" fontId="17" fillId="0" borderId="11">
      <alignment horizontal="center"/>
    </xf>
    <xf numFmtId="0" fontId="16" fillId="0" borderId="11">
      <alignment horizontal="left" vertical="center"/>
    </xf>
    <xf numFmtId="0" fontId="12" fillId="0" borderId="11">
      <alignment horizontal="left" vertical="top"/>
    </xf>
    <xf numFmtId="0" fontId="16" fillId="0" borderId="11">
      <alignment horizontal="right" vertical="center"/>
    </xf>
    <xf numFmtId="0" fontId="12" fillId="0" borderId="11">
      <alignment horizontal="right" vertical="top"/>
    </xf>
    <xf numFmtId="0" fontId="18" fillId="0" borderId="11">
      <alignment horizontal="center" vertical="top"/>
    </xf>
    <xf numFmtId="0" fontId="18" fillId="0" borderId="11">
      <alignment horizontal="right" vertical="top"/>
    </xf>
    <xf numFmtId="43" fontId="5" fillId="0" borderId="11" applyFont="0" applyFill="0" applyBorder="0" applyAlignment="0" applyProtection="0"/>
    <xf numFmtId="0" fontId="4" fillId="0" borderId="11"/>
    <xf numFmtId="43" fontId="4" fillId="0" borderId="11" applyFont="0" applyFill="0" applyBorder="0" applyAlignment="0" applyProtection="0"/>
    <xf numFmtId="0" fontId="4" fillId="0" borderId="11"/>
    <xf numFmtId="0" fontId="3" fillId="0" borderId="11"/>
    <xf numFmtId="0" fontId="16" fillId="0" borderId="11">
      <alignment horizontal="left" vertical="top"/>
    </xf>
    <xf numFmtId="0" fontId="16" fillId="0" borderId="11">
      <alignment horizontal="left" vertical="top"/>
    </xf>
    <xf numFmtId="0" fontId="16" fillId="0" borderId="11">
      <alignment horizontal="right" vertical="top"/>
    </xf>
    <xf numFmtId="0" fontId="17" fillId="0" borderId="11">
      <alignment horizontal="center"/>
    </xf>
    <xf numFmtId="0" fontId="16" fillId="0" borderId="11">
      <alignment horizontal="left" vertical="center"/>
    </xf>
    <xf numFmtId="0" fontId="16" fillId="0" borderId="11">
      <alignment horizontal="right" vertical="center"/>
    </xf>
    <xf numFmtId="0" fontId="18" fillId="0" borderId="11">
      <alignment horizontal="center" vertical="top"/>
    </xf>
    <xf numFmtId="0" fontId="17" fillId="0" borderId="11">
      <alignment horizontal="left" vertical="top"/>
    </xf>
    <xf numFmtId="0" fontId="18" fillId="0" borderId="11">
      <alignment horizontal="right" vertical="top"/>
    </xf>
    <xf numFmtId="0" fontId="2" fillId="0" borderId="11"/>
    <xf numFmtId="9" fontId="29" fillId="0" borderId="0" applyFont="0" applyFill="0" applyBorder="0" applyAlignment="0" applyProtection="0"/>
  </cellStyleXfs>
  <cellXfs count="558">
    <xf numFmtId="0" fontId="0" fillId="0" borderId="0" xfId="0"/>
    <xf numFmtId="3" fontId="8" fillId="0" borderId="1" xfId="0" applyNumberFormat="1" applyFont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3" fontId="7" fillId="9" borderId="1" xfId="0" applyNumberFormat="1" applyFont="1" applyFill="1" applyBorder="1" applyAlignment="1">
      <alignment horizontal="right" vertical="center"/>
    </xf>
    <xf numFmtId="0" fontId="9" fillId="0" borderId="0" xfId="0" applyFont="1"/>
    <xf numFmtId="10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9" fillId="0" borderId="0" xfId="0" applyFont="1" applyAlignment="1">
      <alignment horizontal="center"/>
    </xf>
    <xf numFmtId="0" fontId="21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166" fontId="9" fillId="0" borderId="0" xfId="0" applyNumberFormat="1" applyFont="1"/>
    <xf numFmtId="164" fontId="9" fillId="0" borderId="0" xfId="0" applyNumberFormat="1" applyFont="1" applyAlignment="1">
      <alignment horizontal="center"/>
    </xf>
    <xf numFmtId="10" fontId="23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23" fillId="0" borderId="0" xfId="0" applyFont="1"/>
    <xf numFmtId="0" fontId="10" fillId="0" borderId="0" xfId="0" applyFont="1"/>
    <xf numFmtId="164" fontId="10" fillId="4" borderId="1" xfId="0" applyNumberFormat="1" applyFont="1" applyFill="1" applyBorder="1" applyAlignment="1">
      <alignment horizontal="center" vertical="center" wrapText="1"/>
    </xf>
    <xf numFmtId="166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0" fontId="10" fillId="4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3" fontId="10" fillId="6" borderId="1" xfId="0" applyNumberFormat="1" applyFont="1" applyFill="1" applyBorder="1" applyAlignment="1">
      <alignment vertical="center"/>
    </xf>
    <xf numFmtId="10" fontId="10" fillId="6" borderId="3" xfId="0" applyNumberFormat="1" applyFont="1" applyFill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3" fontId="10" fillId="0" borderId="1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horizontal="right" vertical="center"/>
    </xf>
    <xf numFmtId="168" fontId="10" fillId="6" borderId="1" xfId="0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168" fontId="10" fillId="0" borderId="1" xfId="0" applyNumberFormat="1" applyFont="1" applyBorder="1" applyAlignment="1">
      <alignment vertical="center"/>
    </xf>
    <xf numFmtId="168" fontId="9" fillId="0" borderId="1" xfId="0" applyNumberFormat="1" applyFont="1" applyBorder="1" applyAlignment="1">
      <alignment vertical="center"/>
    </xf>
    <xf numFmtId="164" fontId="10" fillId="6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164" fontId="10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0" fontId="23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vertical="center"/>
    </xf>
    <xf numFmtId="164" fontId="10" fillId="7" borderId="1" xfId="0" applyNumberFormat="1" applyFont="1" applyFill="1" applyBorder="1" applyAlignment="1">
      <alignment horizontal="center" vertical="center" wrapText="1"/>
    </xf>
    <xf numFmtId="166" fontId="10" fillId="7" borderId="1" xfId="0" applyNumberFormat="1" applyFont="1" applyFill="1" applyBorder="1" applyAlignment="1">
      <alignment horizontal="center" vertical="center"/>
    </xf>
    <xf numFmtId="164" fontId="10" fillId="7" borderId="1" xfId="0" applyNumberFormat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10" fontId="10" fillId="7" borderId="1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0" fontId="10" fillId="0" borderId="1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10" fontId="10" fillId="6" borderId="1" xfId="0" applyNumberFormat="1" applyFont="1" applyFill="1" applyBorder="1" applyAlignment="1">
      <alignment horizontal="center" vertical="center"/>
    </xf>
    <xf numFmtId="168" fontId="9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vertical="center"/>
    </xf>
    <xf numFmtId="0" fontId="9" fillId="3" borderId="10" xfId="0" applyFont="1" applyFill="1" applyBorder="1" applyAlignment="1">
      <alignment horizontal="left" vertical="center"/>
    </xf>
    <xf numFmtId="4" fontId="10" fillId="6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9" fillId="3" borderId="11" xfId="0" applyFont="1" applyFill="1" applyBorder="1" applyAlignment="1">
      <alignment horizontal="center"/>
    </xf>
    <xf numFmtId="3" fontId="10" fillId="6" borderId="2" xfId="0" applyNumberFormat="1" applyFont="1" applyFill="1" applyBorder="1" applyAlignment="1">
      <alignment horizontal="right" vertical="center" wrapText="1"/>
    </xf>
    <xf numFmtId="164" fontId="10" fillId="6" borderId="15" xfId="0" applyNumberFormat="1" applyFont="1" applyFill="1" applyBorder="1" applyAlignment="1">
      <alignment vertical="center"/>
    </xf>
    <xf numFmtId="164" fontId="25" fillId="0" borderId="17" xfId="0" applyNumberFormat="1" applyFont="1" applyBorder="1" applyAlignment="1">
      <alignment vertical="center"/>
    </xf>
    <xf numFmtId="168" fontId="10" fillId="6" borderId="17" xfId="0" applyNumberFormat="1" applyFont="1" applyFill="1" applyBorder="1" applyAlignment="1">
      <alignment vertical="center"/>
    </xf>
    <xf numFmtId="3" fontId="7" fillId="13" borderId="1" xfId="0" applyNumberFormat="1" applyFont="1" applyFill="1" applyBorder="1" applyAlignment="1">
      <alignment horizontal="right" vertical="center" wrapText="1"/>
    </xf>
    <xf numFmtId="3" fontId="7" fillId="14" borderId="1" xfId="0" applyNumberFormat="1" applyFont="1" applyFill="1" applyBorder="1" applyAlignment="1">
      <alignment horizontal="right" vertical="center"/>
    </xf>
    <xf numFmtId="164" fontId="7" fillId="10" borderId="17" xfId="0" applyNumberFormat="1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164" fontId="7" fillId="11" borderId="6" xfId="0" applyNumberFormat="1" applyFont="1" applyFill="1" applyBorder="1" applyAlignment="1">
      <alignment vertical="center"/>
    </xf>
    <xf numFmtId="0" fontId="23" fillId="3" borderId="11" xfId="0" applyFont="1" applyFill="1" applyBorder="1"/>
    <xf numFmtId="0" fontId="9" fillId="3" borderId="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 wrapText="1"/>
    </xf>
    <xf numFmtId="164" fontId="28" fillId="10" borderId="17" xfId="0" applyNumberFormat="1" applyFont="1" applyFill="1" applyBorder="1" applyAlignment="1">
      <alignment vertical="center"/>
    </xf>
    <xf numFmtId="164" fontId="22" fillId="11" borderId="17" xfId="0" applyNumberFormat="1" applyFont="1" applyFill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10" fillId="10" borderId="2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9" fillId="2" borderId="11" xfId="0" applyFont="1" applyFill="1" applyBorder="1" applyAlignment="1">
      <alignment horizontal="left"/>
    </xf>
    <xf numFmtId="0" fontId="9" fillId="2" borderId="11" xfId="0" applyFont="1" applyFill="1" applyBorder="1"/>
    <xf numFmtId="0" fontId="9" fillId="0" borderId="11" xfId="0" applyFont="1" applyBorder="1"/>
    <xf numFmtId="164" fontId="7" fillId="11" borderId="17" xfId="0" applyNumberFormat="1" applyFont="1" applyFill="1" applyBorder="1" applyAlignment="1">
      <alignment vertical="center"/>
    </xf>
    <xf numFmtId="164" fontId="22" fillId="11" borderId="19" xfId="0" applyNumberFormat="1" applyFont="1" applyFill="1" applyBorder="1" applyAlignment="1">
      <alignment vertical="center"/>
    </xf>
    <xf numFmtId="10" fontId="10" fillId="6" borderId="18" xfId="0" applyNumberFormat="1" applyFont="1" applyFill="1" applyBorder="1" applyAlignment="1">
      <alignment horizontal="center" vertical="center"/>
    </xf>
    <xf numFmtId="4" fontId="10" fillId="6" borderId="17" xfId="0" applyNumberFormat="1" applyFont="1" applyFill="1" applyBorder="1" applyAlignment="1">
      <alignment horizontal="center" vertical="center" wrapText="1"/>
    </xf>
    <xf numFmtId="10" fontId="10" fillId="6" borderId="17" xfId="0" applyNumberFormat="1" applyFont="1" applyFill="1" applyBorder="1" applyAlignment="1">
      <alignment horizontal="center" vertical="center"/>
    </xf>
    <xf numFmtId="0" fontId="9" fillId="3" borderId="11" xfId="0" applyFont="1" applyFill="1" applyBorder="1"/>
    <xf numFmtId="0" fontId="9" fillId="15" borderId="4" xfId="0" applyFont="1" applyFill="1" applyBorder="1" applyAlignment="1">
      <alignment horizontal="left" vertical="center"/>
    </xf>
    <xf numFmtId="0" fontId="9" fillId="15" borderId="5" xfId="0" applyFont="1" applyFill="1" applyBorder="1" applyAlignment="1">
      <alignment vertical="center" wrapText="1"/>
    </xf>
    <xf numFmtId="3" fontId="8" fillId="1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43" fontId="8" fillId="0" borderId="1" xfId="38" applyFont="1" applyBorder="1" applyAlignment="1">
      <alignment horizontal="right" vertical="center"/>
    </xf>
    <xf numFmtId="43" fontId="7" fillId="0" borderId="1" xfId="38" applyFont="1" applyBorder="1" applyAlignment="1">
      <alignment horizontal="right" vertical="center"/>
    </xf>
    <xf numFmtId="43" fontId="8" fillId="12" borderId="1" xfId="38" applyFont="1" applyFill="1" applyBorder="1" applyAlignment="1">
      <alignment horizontal="right"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168" fontId="9" fillId="0" borderId="6" xfId="0" applyNumberFormat="1" applyFont="1" applyBorder="1" applyAlignment="1">
      <alignment horizontal="right" vertical="center"/>
    </xf>
    <xf numFmtId="168" fontId="10" fillId="6" borderId="6" xfId="0" applyNumberFormat="1" applyFont="1" applyFill="1" applyBorder="1" applyAlignment="1">
      <alignment vertical="center"/>
    </xf>
    <xf numFmtId="3" fontId="28" fillId="0" borderId="1" xfId="0" applyNumberFormat="1" applyFont="1" applyBorder="1" applyAlignment="1">
      <alignment vertical="center"/>
    </xf>
    <xf numFmtId="43" fontId="8" fillId="0" borderId="1" xfId="38" applyFont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/>
    </xf>
    <xf numFmtId="164" fontId="9" fillId="0" borderId="6" xfId="0" applyNumberFormat="1" applyFont="1" applyBorder="1" applyAlignment="1">
      <alignment vertical="center"/>
    </xf>
    <xf numFmtId="164" fontId="10" fillId="6" borderId="6" xfId="0" applyNumberFormat="1" applyFont="1" applyFill="1" applyBorder="1" applyAlignment="1">
      <alignment vertical="center"/>
    </xf>
    <xf numFmtId="168" fontId="9" fillId="0" borderId="6" xfId="0" applyNumberFormat="1" applyFont="1" applyBorder="1" applyAlignment="1">
      <alignment vertical="center"/>
    </xf>
    <xf numFmtId="164" fontId="10" fillId="3" borderId="1" xfId="0" applyNumberFormat="1" applyFont="1" applyFill="1" applyBorder="1" applyAlignment="1">
      <alignment vertical="center"/>
    </xf>
    <xf numFmtId="10" fontId="9" fillId="3" borderId="11" xfId="0" applyNumberFormat="1" applyFont="1" applyFill="1" applyBorder="1" applyAlignment="1">
      <alignment vertical="center"/>
    </xf>
    <xf numFmtId="0" fontId="9" fillId="17" borderId="4" xfId="0" applyFont="1" applyFill="1" applyBorder="1" applyAlignment="1">
      <alignment horizontal="left" vertical="center"/>
    </xf>
    <xf numFmtId="164" fontId="10" fillId="0" borderId="1" xfId="0" applyNumberFormat="1" applyFont="1" applyBorder="1" applyAlignment="1">
      <alignment horizontal="right" vertical="center"/>
    </xf>
    <xf numFmtId="10" fontId="10" fillId="3" borderId="22" xfId="0" applyNumberFormat="1" applyFont="1" applyFill="1" applyBorder="1" applyAlignment="1">
      <alignment horizontal="center" vertical="center"/>
    </xf>
    <xf numFmtId="43" fontId="10" fillId="6" borderId="1" xfId="38" applyFont="1" applyFill="1" applyBorder="1" applyAlignment="1">
      <alignment vertical="center"/>
    </xf>
    <xf numFmtId="43" fontId="9" fillId="0" borderId="1" xfId="38" applyFont="1" applyBorder="1" applyAlignment="1">
      <alignment horizontal="right" vertical="center"/>
    </xf>
    <xf numFmtId="43" fontId="9" fillId="0" borderId="0" xfId="38" applyFont="1" applyAlignment="1">
      <alignment vertical="center"/>
    </xf>
    <xf numFmtId="43" fontId="9" fillId="0" borderId="0" xfId="38" applyFont="1" applyAlignment="1">
      <alignment horizontal="center" vertical="center"/>
    </xf>
    <xf numFmtId="43" fontId="9" fillId="0" borderId="0" xfId="38" applyFont="1" applyAlignment="1">
      <alignment horizontal="right" vertical="center"/>
    </xf>
    <xf numFmtId="43" fontId="10" fillId="11" borderId="1" xfId="38" applyFont="1" applyFill="1" applyBorder="1" applyAlignment="1">
      <alignment vertical="center"/>
    </xf>
    <xf numFmtId="173" fontId="10" fillId="6" borderId="3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center" vertical="center"/>
    </xf>
    <xf numFmtId="10" fontId="10" fillId="4" borderId="3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168" fontId="9" fillId="0" borderId="4" xfId="0" applyNumberFormat="1" applyFont="1" applyBorder="1" applyAlignment="1">
      <alignment horizontal="right" vertical="center"/>
    </xf>
    <xf numFmtId="173" fontId="10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2" borderId="11" xfId="0" applyFont="1" applyFill="1" applyBorder="1" applyAlignment="1">
      <alignment vertical="center"/>
    </xf>
    <xf numFmtId="173" fontId="10" fillId="13" borderId="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64" fontId="25" fillId="0" borderId="6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10" fontId="10" fillId="0" borderId="3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168" fontId="9" fillId="6" borderId="6" xfId="0" applyNumberFormat="1" applyFont="1" applyFill="1" applyBorder="1" applyAlignment="1">
      <alignment vertical="center"/>
    </xf>
    <xf numFmtId="167" fontId="9" fillId="3" borderId="11" xfId="0" applyNumberFormat="1" applyFont="1" applyFill="1" applyBorder="1" applyAlignment="1">
      <alignment vertical="center"/>
    </xf>
    <xf numFmtId="49" fontId="9" fillId="3" borderId="6" xfId="0" applyNumberFormat="1" applyFont="1" applyFill="1" applyBorder="1" applyAlignment="1">
      <alignment horizontal="left" vertical="center"/>
    </xf>
    <xf numFmtId="164" fontId="10" fillId="3" borderId="6" xfId="0" applyNumberFormat="1" applyFont="1" applyFill="1" applyBorder="1" applyAlignment="1">
      <alignment vertical="center"/>
    </xf>
    <xf numFmtId="164" fontId="10" fillId="0" borderId="6" xfId="0" applyNumberFormat="1" applyFont="1" applyBorder="1" applyAlignment="1">
      <alignment vertical="center"/>
    </xf>
    <xf numFmtId="164" fontId="25" fillId="0" borderId="9" xfId="0" applyNumberFormat="1" applyFont="1" applyBorder="1" applyAlignment="1">
      <alignment vertical="center"/>
    </xf>
    <xf numFmtId="49" fontId="9" fillId="2" borderId="11" xfId="0" applyNumberFormat="1" applyFont="1" applyFill="1" applyBorder="1" applyAlignment="1">
      <alignment horizontal="left" vertical="center"/>
    </xf>
    <xf numFmtId="168" fontId="9" fillId="2" borderId="11" xfId="0" applyNumberFormat="1" applyFont="1" applyFill="1" applyBorder="1" applyAlignment="1">
      <alignment vertical="center"/>
    </xf>
    <xf numFmtId="164" fontId="9" fillId="2" borderId="11" xfId="0" applyNumberFormat="1" applyFont="1" applyFill="1" applyBorder="1" applyAlignment="1">
      <alignment vertical="center"/>
    </xf>
    <xf numFmtId="164" fontId="10" fillId="7" borderId="8" xfId="0" applyNumberFormat="1" applyFont="1" applyFill="1" applyBorder="1" applyAlignment="1">
      <alignment horizontal="center" vertical="center" wrapText="1"/>
    </xf>
    <xf numFmtId="166" fontId="10" fillId="7" borderId="8" xfId="0" applyNumberFormat="1" applyFont="1" applyFill="1" applyBorder="1" applyAlignment="1">
      <alignment horizontal="center" vertical="center"/>
    </xf>
    <xf numFmtId="164" fontId="10" fillId="7" borderId="8" xfId="0" applyNumberFormat="1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10" fontId="10" fillId="7" borderId="8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169" fontId="9" fillId="3" borderId="11" xfId="0" applyNumberFormat="1" applyFont="1" applyFill="1" applyBorder="1" applyAlignment="1">
      <alignment vertical="center"/>
    </xf>
    <xf numFmtId="9" fontId="9" fillId="3" borderId="11" xfId="0" applyNumberFormat="1" applyFont="1" applyFill="1" applyBorder="1" applyAlignment="1">
      <alignment vertical="center"/>
    </xf>
    <xf numFmtId="43" fontId="7" fillId="11" borderId="6" xfId="38" applyFont="1" applyFill="1" applyBorder="1" applyAlignment="1">
      <alignment vertical="center"/>
    </xf>
    <xf numFmtId="164" fontId="7" fillId="10" borderId="6" xfId="0" applyNumberFormat="1" applyFont="1" applyFill="1" applyBorder="1" applyAlignment="1">
      <alignment vertical="center"/>
    </xf>
    <xf numFmtId="43" fontId="7" fillId="10" borderId="6" xfId="38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168" fontId="9" fillId="3" borderId="11" xfId="0" applyNumberFormat="1" applyFont="1" applyFill="1" applyBorder="1" applyAlignment="1">
      <alignment vertical="center"/>
    </xf>
    <xf numFmtId="0" fontId="10" fillId="3" borderId="11" xfId="0" applyFont="1" applyFill="1" applyBorder="1"/>
    <xf numFmtId="164" fontId="10" fillId="7" borderId="2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/>
    </xf>
    <xf numFmtId="171" fontId="23" fillId="3" borderId="11" xfId="0" applyNumberFormat="1" applyFont="1" applyFill="1" applyBorder="1"/>
    <xf numFmtId="164" fontId="8" fillId="11" borderId="6" xfId="0" applyNumberFormat="1" applyFont="1" applyFill="1" applyBorder="1" applyAlignment="1">
      <alignment vertical="center"/>
    </xf>
    <xf numFmtId="164" fontId="10" fillId="6" borderId="17" xfId="0" applyNumberFormat="1" applyFont="1" applyFill="1" applyBorder="1" applyAlignment="1">
      <alignment vertical="center"/>
    </xf>
    <xf numFmtId="168" fontId="9" fillId="0" borderId="15" xfId="0" applyNumberFormat="1" applyFont="1" applyBorder="1" applyAlignment="1">
      <alignment vertical="center"/>
    </xf>
    <xf numFmtId="3" fontId="7" fillId="18" borderId="1" xfId="0" applyNumberFormat="1" applyFont="1" applyFill="1" applyBorder="1" applyAlignment="1">
      <alignment horizontal="right" vertical="center" wrapText="1"/>
    </xf>
    <xf numFmtId="173" fontId="10" fillId="12" borderId="3" xfId="0" applyNumberFormat="1" applyFont="1" applyFill="1" applyBorder="1" applyAlignment="1">
      <alignment horizontal="center" vertical="center"/>
    </xf>
    <xf numFmtId="164" fontId="10" fillId="11" borderId="9" xfId="0" applyNumberFormat="1" applyFont="1" applyFill="1" applyBorder="1" applyAlignment="1">
      <alignment vertical="center"/>
    </xf>
    <xf numFmtId="164" fontId="10" fillId="11" borderId="6" xfId="0" applyNumberFormat="1" applyFont="1" applyFill="1" applyBorder="1" applyAlignment="1">
      <alignment vertical="center"/>
    </xf>
    <xf numFmtId="3" fontId="8" fillId="12" borderId="1" xfId="0" applyNumberFormat="1" applyFont="1" applyFill="1" applyBorder="1" applyAlignment="1">
      <alignment vertical="center"/>
    </xf>
    <xf numFmtId="3" fontId="7" fillId="11" borderId="1" xfId="0" applyNumberFormat="1" applyFont="1" applyFill="1" applyBorder="1" applyAlignment="1">
      <alignment vertical="center"/>
    </xf>
    <xf numFmtId="168" fontId="10" fillId="11" borderId="6" xfId="0" applyNumberFormat="1" applyFont="1" applyFill="1" applyBorder="1" applyAlignment="1">
      <alignment vertical="center"/>
    </xf>
    <xf numFmtId="168" fontId="10" fillId="11" borderId="17" xfId="0" applyNumberFormat="1" applyFont="1" applyFill="1" applyBorder="1" applyAlignment="1">
      <alignment vertical="center"/>
    </xf>
    <xf numFmtId="3" fontId="10" fillId="11" borderId="1" xfId="0" applyNumberFormat="1" applyFont="1" applyFill="1" applyBorder="1" applyAlignment="1">
      <alignment vertical="center"/>
    </xf>
    <xf numFmtId="164" fontId="10" fillId="11" borderId="17" xfId="0" applyNumberFormat="1" applyFont="1" applyFill="1" applyBorder="1" applyAlignment="1">
      <alignment vertical="center"/>
    </xf>
    <xf numFmtId="164" fontId="10" fillId="11" borderId="15" xfId="0" applyNumberFormat="1" applyFont="1" applyFill="1" applyBorder="1" applyAlignment="1">
      <alignment vertical="center"/>
    </xf>
    <xf numFmtId="173" fontId="10" fillId="13" borderId="17" xfId="0" applyNumberFormat="1" applyFont="1" applyFill="1" applyBorder="1" applyAlignment="1">
      <alignment horizontal="center" vertical="center"/>
    </xf>
    <xf numFmtId="173" fontId="10" fillId="8" borderId="3" xfId="0" applyNumberFormat="1" applyFont="1" applyFill="1" applyBorder="1" applyAlignment="1">
      <alignment horizontal="center" vertical="center"/>
    </xf>
    <xf numFmtId="164" fontId="10" fillId="12" borderId="1" xfId="0" applyNumberFormat="1" applyFont="1" applyFill="1" applyBorder="1" applyAlignment="1">
      <alignment vertical="center"/>
    </xf>
    <xf numFmtId="168" fontId="9" fillId="12" borderId="6" xfId="0" applyNumberFormat="1" applyFont="1" applyFill="1" applyBorder="1" applyAlignment="1">
      <alignment vertical="center"/>
    </xf>
    <xf numFmtId="164" fontId="25" fillId="12" borderId="6" xfId="0" applyNumberFormat="1" applyFont="1" applyFill="1" applyBorder="1" applyAlignment="1">
      <alignment vertical="center"/>
    </xf>
    <xf numFmtId="173" fontId="10" fillId="12" borderId="17" xfId="0" applyNumberFormat="1" applyFont="1" applyFill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3" fontId="9" fillId="12" borderId="1" xfId="0" applyNumberFormat="1" applyFont="1" applyFill="1" applyBorder="1" applyAlignment="1">
      <alignment horizontal="center" vertical="center"/>
    </xf>
    <xf numFmtId="4" fontId="10" fillId="11" borderId="1" xfId="0" applyNumberFormat="1" applyFont="1" applyFill="1" applyBorder="1" applyAlignment="1">
      <alignment horizontal="center" vertical="center" wrapText="1"/>
    </xf>
    <xf numFmtId="173" fontId="10" fillId="12" borderId="10" xfId="0" applyNumberFormat="1" applyFont="1" applyFill="1" applyBorder="1" applyAlignment="1">
      <alignment horizontal="center" vertical="center"/>
    </xf>
    <xf numFmtId="164" fontId="10" fillId="11" borderId="23" xfId="0" applyNumberFormat="1" applyFont="1" applyFill="1" applyBorder="1" applyAlignment="1">
      <alignment vertical="center"/>
    </xf>
    <xf numFmtId="3" fontId="21" fillId="0" borderId="0" xfId="0" applyNumberFormat="1" applyFont="1"/>
    <xf numFmtId="174" fontId="7" fillId="10" borderId="6" xfId="38" applyNumberFormat="1" applyFont="1" applyFill="1" applyBorder="1" applyAlignment="1">
      <alignment vertical="center"/>
    </xf>
    <xf numFmtId="174" fontId="10" fillId="0" borderId="0" xfId="38" applyNumberFormat="1" applyFont="1" applyAlignment="1">
      <alignment horizontal="center" vertical="center"/>
    </xf>
    <xf numFmtId="174" fontId="9" fillId="0" borderId="0" xfId="38" applyNumberFormat="1" applyFont="1" applyAlignment="1">
      <alignment horizontal="center" vertical="center"/>
    </xf>
    <xf numFmtId="174" fontId="27" fillId="0" borderId="0" xfId="38" applyNumberFormat="1" applyFont="1" applyAlignment="1">
      <alignment horizontal="center" vertical="center"/>
    </xf>
    <xf numFmtId="174" fontId="9" fillId="0" borderId="0" xfId="38" applyNumberFormat="1" applyFont="1" applyAlignment="1">
      <alignment vertical="center"/>
    </xf>
    <xf numFmtId="174" fontId="21" fillId="0" borderId="0" xfId="0" applyNumberFormat="1" applyFont="1"/>
    <xf numFmtId="0" fontId="9" fillId="0" borderId="9" xfId="0" applyFont="1" applyBorder="1" applyAlignment="1">
      <alignment vertical="center"/>
    </xf>
    <xf numFmtId="0" fontId="30" fillId="0" borderId="11" xfId="56" applyFont="1"/>
    <xf numFmtId="0" fontId="31" fillId="0" borderId="11" xfId="17" quotePrefix="1" applyFont="1">
      <alignment horizontal="right" vertical="top"/>
    </xf>
    <xf numFmtId="0" fontId="31" fillId="0" borderId="11" xfId="17" applyFont="1">
      <alignment horizontal="right" vertical="top"/>
    </xf>
    <xf numFmtId="0" fontId="31" fillId="0" borderId="11" xfId="3" quotePrefix="1" applyFont="1">
      <alignment horizontal="left" vertical="top"/>
    </xf>
    <xf numFmtId="0" fontId="31" fillId="0" borderId="11" xfId="3" applyFont="1">
      <alignment horizontal="left" vertical="top"/>
    </xf>
    <xf numFmtId="0" fontId="32" fillId="0" borderId="28" xfId="4" quotePrefix="1" applyFont="1" applyBorder="1">
      <alignment horizontal="left" vertical="top"/>
    </xf>
    <xf numFmtId="0" fontId="32" fillId="0" borderId="28" xfId="4" applyFont="1" applyBorder="1">
      <alignment horizontal="left" vertical="top"/>
    </xf>
    <xf numFmtId="0" fontId="32" fillId="0" borderId="28" xfId="19" quotePrefix="1" applyFont="1" applyBorder="1">
      <alignment horizontal="right" vertical="top"/>
    </xf>
    <xf numFmtId="0" fontId="32" fillId="0" borderId="28" xfId="19" applyFont="1" applyBorder="1">
      <alignment horizontal="right" vertical="top"/>
    </xf>
    <xf numFmtId="0" fontId="32" fillId="0" borderId="11" xfId="40" quotePrefix="1" applyFont="1">
      <alignment horizontal="left" vertical="top"/>
    </xf>
    <xf numFmtId="0" fontId="32" fillId="0" borderId="11" xfId="41" quotePrefix="1" applyFont="1">
      <alignment horizontal="left" vertical="top"/>
    </xf>
    <xf numFmtId="0" fontId="32" fillId="0" borderId="11" xfId="41" applyFont="1">
      <alignment horizontal="left" vertical="top"/>
    </xf>
    <xf numFmtId="0" fontId="32" fillId="0" borderId="11" xfId="42" quotePrefix="1" applyFont="1">
      <alignment horizontal="right" vertical="top"/>
    </xf>
    <xf numFmtId="0" fontId="32" fillId="0" borderId="11" xfId="42" applyFont="1">
      <alignment horizontal="right" vertical="top"/>
    </xf>
    <xf numFmtId="43" fontId="32" fillId="0" borderId="11" xfId="57" applyFont="1" applyAlignment="1">
      <alignment horizontal="left" vertical="top"/>
    </xf>
    <xf numFmtId="0" fontId="33" fillId="0" borderId="11" xfId="44" quotePrefix="1" applyFont="1">
      <alignment horizontal="left" vertical="top"/>
    </xf>
    <xf numFmtId="0" fontId="33" fillId="0" borderId="11" xfId="45" quotePrefix="1" applyFont="1">
      <alignment horizontal="left" vertical="top"/>
    </xf>
    <xf numFmtId="0" fontId="33" fillId="0" borderId="11" xfId="45" applyFont="1">
      <alignment horizontal="left" vertical="top"/>
    </xf>
    <xf numFmtId="0" fontId="33" fillId="0" borderId="11" xfId="46" quotePrefix="1" applyFont="1">
      <alignment horizontal="right" vertical="top"/>
    </xf>
    <xf numFmtId="0" fontId="33" fillId="0" borderId="11" xfId="46" applyFont="1">
      <alignment horizontal="right" vertical="top"/>
    </xf>
    <xf numFmtId="0" fontId="31" fillId="0" borderId="11" xfId="11" quotePrefix="1" applyFont="1">
      <alignment horizontal="left" vertical="top"/>
    </xf>
    <xf numFmtId="0" fontId="31" fillId="0" borderId="11" xfId="47" quotePrefix="1" applyFont="1">
      <alignment horizontal="left" vertical="top"/>
    </xf>
    <xf numFmtId="0" fontId="31" fillId="0" borderId="11" xfId="47" applyFont="1">
      <alignment horizontal="left" vertical="top"/>
    </xf>
    <xf numFmtId="43" fontId="32" fillId="19" borderId="11" xfId="57" applyFont="1" applyFill="1" applyAlignment="1">
      <alignment horizontal="left" vertical="top"/>
    </xf>
    <xf numFmtId="43" fontId="32" fillId="0" borderId="11" xfId="38" quotePrefix="1" applyFont="1" applyBorder="1" applyAlignment="1">
      <alignment horizontal="right" vertical="top"/>
    </xf>
    <xf numFmtId="43" fontId="31" fillId="0" borderId="11" xfId="38" applyFont="1" applyBorder="1" applyAlignment="1">
      <alignment horizontal="right" vertical="top"/>
    </xf>
    <xf numFmtId="43" fontId="31" fillId="0" borderId="11" xfId="38" applyFont="1" applyBorder="1" applyAlignment="1">
      <alignment horizontal="left" vertical="top"/>
    </xf>
    <xf numFmtId="43" fontId="32" fillId="0" borderId="28" xfId="38" quotePrefix="1" applyFont="1" applyBorder="1" applyAlignment="1">
      <alignment horizontal="right" vertical="top"/>
    </xf>
    <xf numFmtId="43" fontId="33" fillId="0" borderId="11" xfId="38" quotePrefix="1" applyFont="1" applyBorder="1" applyAlignment="1">
      <alignment horizontal="right" vertical="top"/>
    </xf>
    <xf numFmtId="43" fontId="32" fillId="0" borderId="11" xfId="38" applyFont="1" applyBorder="1" applyAlignment="1">
      <alignment horizontal="left" vertical="top"/>
    </xf>
    <xf numFmtId="43" fontId="30" fillId="0" borderId="11" xfId="38" applyFont="1" applyBorder="1" applyAlignment="1"/>
    <xf numFmtId="43" fontId="32" fillId="19" borderId="11" xfId="38" quotePrefix="1" applyFont="1" applyFill="1" applyBorder="1" applyAlignment="1">
      <alignment horizontal="right" vertical="top"/>
    </xf>
    <xf numFmtId="4" fontId="32" fillId="0" borderId="11" xfId="42" quotePrefix="1" applyNumberFormat="1" applyFont="1">
      <alignment horizontal="right" vertical="top"/>
    </xf>
    <xf numFmtId="4" fontId="33" fillId="0" borderId="11" xfId="46" quotePrefix="1" applyNumberFormat="1" applyFont="1">
      <alignment horizontal="right" vertical="top"/>
    </xf>
    <xf numFmtId="0" fontId="30" fillId="0" borderId="11" xfId="58" applyFont="1"/>
    <xf numFmtId="0" fontId="31" fillId="0" borderId="11" xfId="22" applyFont="1">
      <alignment horizontal="right" vertical="top"/>
    </xf>
    <xf numFmtId="0" fontId="32" fillId="0" borderId="11" xfId="23" quotePrefix="1" applyFont="1">
      <alignment horizontal="left" vertical="center"/>
    </xf>
    <xf numFmtId="0" fontId="32" fillId="0" borderId="11" xfId="24" quotePrefix="1" applyFont="1">
      <alignment horizontal="left" vertical="center"/>
    </xf>
    <xf numFmtId="0" fontId="32" fillId="0" borderId="11" xfId="25" quotePrefix="1" applyFont="1">
      <alignment horizontal="right" vertical="center"/>
    </xf>
    <xf numFmtId="0" fontId="32" fillId="0" borderId="11" xfId="26" quotePrefix="1" applyFont="1">
      <alignment horizontal="right" vertical="center"/>
    </xf>
    <xf numFmtId="0" fontId="32" fillId="0" borderId="11" xfId="26" applyFont="1">
      <alignment horizontal="right" vertical="center"/>
    </xf>
    <xf numFmtId="0" fontId="32" fillId="0" borderId="11" xfId="27" quotePrefix="1" applyFont="1">
      <alignment horizontal="left" vertical="top"/>
    </xf>
    <xf numFmtId="0" fontId="32" fillId="0" borderId="11" xfId="27" applyFont="1">
      <alignment horizontal="left" vertical="top"/>
    </xf>
    <xf numFmtId="0" fontId="32" fillId="0" borderId="11" xfId="28" quotePrefix="1" applyFont="1">
      <alignment horizontal="right" vertical="top"/>
    </xf>
    <xf numFmtId="0" fontId="32" fillId="0" borderId="11" xfId="28" applyFont="1">
      <alignment horizontal="right" vertical="top"/>
    </xf>
    <xf numFmtId="0" fontId="32" fillId="0" borderId="11" xfId="29" applyFont="1">
      <alignment horizontal="right" vertical="top"/>
    </xf>
    <xf numFmtId="0" fontId="31" fillId="0" borderId="11" xfId="10" quotePrefix="1" applyFont="1">
      <alignment horizontal="left" vertical="top"/>
    </xf>
    <xf numFmtId="0" fontId="32" fillId="0" borderId="11" xfId="30" quotePrefix="1" applyFont="1">
      <alignment horizontal="right" vertical="top"/>
    </xf>
    <xf numFmtId="0" fontId="31" fillId="0" borderId="11" xfId="31" quotePrefix="1" applyFont="1">
      <alignment horizontal="right" vertical="top"/>
    </xf>
    <xf numFmtId="4" fontId="31" fillId="0" borderId="11" xfId="32" applyNumberFormat="1" applyFont="1">
      <alignment horizontal="right" vertical="top"/>
    </xf>
    <xf numFmtId="0" fontId="31" fillId="0" borderId="11" xfId="32" applyFont="1">
      <alignment horizontal="right" vertical="top"/>
    </xf>
    <xf numFmtId="0" fontId="32" fillId="0" borderId="16" xfId="34" quotePrefix="1" applyFont="1" applyBorder="1">
      <alignment horizontal="left" vertical="top"/>
    </xf>
    <xf numFmtId="0" fontId="32" fillId="0" borderId="16" xfId="34" applyFont="1" applyBorder="1">
      <alignment horizontal="left" vertical="top"/>
    </xf>
    <xf numFmtId="0" fontId="32" fillId="0" borderId="16" xfId="35" quotePrefix="1" applyFont="1" applyBorder="1">
      <alignment horizontal="right" vertical="top"/>
    </xf>
    <xf numFmtId="0" fontId="32" fillId="0" borderId="16" xfId="35" applyFont="1" applyBorder="1">
      <alignment horizontal="right" vertical="top"/>
    </xf>
    <xf numFmtId="0" fontId="32" fillId="0" borderId="16" xfId="36" applyFont="1" applyBorder="1">
      <alignment horizontal="right" vertical="top"/>
    </xf>
    <xf numFmtId="43" fontId="33" fillId="19" borderId="11" xfId="38" quotePrefix="1" applyFont="1" applyFill="1" applyBorder="1" applyAlignment="1">
      <alignment horizontal="right" vertical="top"/>
    </xf>
    <xf numFmtId="0" fontId="30" fillId="0" borderId="11" xfId="59" applyFont="1"/>
    <xf numFmtId="0" fontId="31" fillId="0" borderId="11" xfId="60" quotePrefix="1" applyFont="1">
      <alignment horizontal="left" vertical="top"/>
    </xf>
    <xf numFmtId="0" fontId="31" fillId="0" borderId="11" xfId="61" quotePrefix="1" applyFont="1">
      <alignment horizontal="left" vertical="top"/>
    </xf>
    <xf numFmtId="0" fontId="31" fillId="0" borderId="11" xfId="61" applyFont="1">
      <alignment horizontal="left" vertical="top"/>
    </xf>
    <xf numFmtId="0" fontId="31" fillId="0" borderId="11" xfId="62" quotePrefix="1" applyFont="1">
      <alignment horizontal="right" vertical="top"/>
    </xf>
    <xf numFmtId="0" fontId="31" fillId="0" borderId="11" xfId="62" applyFont="1">
      <alignment horizontal="right" vertical="top"/>
    </xf>
    <xf numFmtId="0" fontId="32" fillId="0" borderId="11" xfId="63" quotePrefix="1" applyFont="1">
      <alignment horizontal="center"/>
    </xf>
    <xf numFmtId="0" fontId="32" fillId="0" borderId="11" xfId="63" applyFont="1">
      <alignment horizontal="center"/>
    </xf>
    <xf numFmtId="0" fontId="31" fillId="0" borderId="11" xfId="64" quotePrefix="1" applyFont="1">
      <alignment horizontal="left" vertical="center"/>
    </xf>
    <xf numFmtId="0" fontId="31" fillId="0" borderId="11" xfId="64" applyFont="1">
      <alignment horizontal="left" vertical="center"/>
    </xf>
    <xf numFmtId="0" fontId="31" fillId="0" borderId="11" xfId="65" quotePrefix="1" applyFont="1">
      <alignment horizontal="right" vertical="center"/>
    </xf>
    <xf numFmtId="0" fontId="31" fillId="0" borderId="11" xfId="65" applyFont="1">
      <alignment horizontal="right" vertical="center"/>
    </xf>
    <xf numFmtId="0" fontId="31" fillId="0" borderId="11" xfId="66" quotePrefix="1" applyFont="1">
      <alignment horizontal="center" vertical="top"/>
    </xf>
    <xf numFmtId="0" fontId="31" fillId="0" borderId="11" xfId="66" applyFont="1">
      <alignment horizontal="center" vertical="top"/>
    </xf>
    <xf numFmtId="0" fontId="32" fillId="0" borderId="11" xfId="67" quotePrefix="1" applyFont="1">
      <alignment horizontal="left" vertical="top"/>
    </xf>
    <xf numFmtId="0" fontId="32" fillId="0" borderId="11" xfId="67" applyFont="1">
      <alignment horizontal="left" vertical="top"/>
    </xf>
    <xf numFmtId="0" fontId="31" fillId="0" borderId="11" xfId="68" quotePrefix="1" applyFont="1">
      <alignment horizontal="right" vertical="top"/>
    </xf>
    <xf numFmtId="0" fontId="31" fillId="0" borderId="11" xfId="68" applyFont="1">
      <alignment horizontal="right" vertical="top"/>
    </xf>
    <xf numFmtId="0" fontId="32" fillId="0" borderId="11" xfId="48" quotePrefix="1" applyFont="1">
      <alignment horizontal="center"/>
    </xf>
    <xf numFmtId="0" fontId="32" fillId="0" borderId="11" xfId="48" applyFont="1">
      <alignment horizontal="center"/>
    </xf>
    <xf numFmtId="0" fontId="31" fillId="0" borderId="11" xfId="49" quotePrefix="1" applyFont="1">
      <alignment horizontal="left" vertical="center"/>
    </xf>
    <xf numFmtId="0" fontId="31" fillId="0" borderId="11" xfId="49" applyFont="1">
      <alignment horizontal="left" vertical="center"/>
    </xf>
    <xf numFmtId="0" fontId="31" fillId="0" borderId="11" xfId="51" quotePrefix="1" applyFont="1">
      <alignment horizontal="right" vertical="center"/>
    </xf>
    <xf numFmtId="0" fontId="31" fillId="0" borderId="11" xfId="51" applyFont="1">
      <alignment horizontal="right" vertical="center"/>
    </xf>
    <xf numFmtId="0" fontId="31" fillId="0" borderId="11" xfId="53" quotePrefix="1" applyFont="1">
      <alignment horizontal="center" vertical="top"/>
    </xf>
    <xf numFmtId="0" fontId="31" fillId="0" borderId="11" xfId="53" applyFont="1">
      <alignment horizontal="center" vertical="top"/>
    </xf>
    <xf numFmtId="0" fontId="32" fillId="0" borderId="11" xfId="37" quotePrefix="1" applyFont="1">
      <alignment horizontal="left" vertical="top"/>
    </xf>
    <xf numFmtId="0" fontId="32" fillId="0" borderId="11" xfId="37" applyFont="1">
      <alignment horizontal="left" vertical="top"/>
    </xf>
    <xf numFmtId="0" fontId="31" fillId="0" borderId="11" xfId="54" quotePrefix="1" applyFont="1">
      <alignment horizontal="right" vertical="top"/>
    </xf>
    <xf numFmtId="0" fontId="31" fillId="0" borderId="11" xfId="54" applyFont="1">
      <alignment horizontal="right" vertical="top"/>
    </xf>
    <xf numFmtId="43" fontId="31" fillId="0" borderId="11" xfId="38" quotePrefix="1" applyFont="1" applyBorder="1" applyAlignment="1">
      <alignment horizontal="right" vertical="top"/>
    </xf>
    <xf numFmtId="43" fontId="32" fillId="0" borderId="11" xfId="38" applyFont="1" applyBorder="1" applyAlignment="1">
      <alignment horizontal="center"/>
    </xf>
    <xf numFmtId="43" fontId="31" fillId="0" borderId="11" xfId="38" quotePrefix="1" applyFont="1" applyBorder="1" applyAlignment="1">
      <alignment horizontal="right" vertical="center"/>
    </xf>
    <xf numFmtId="43" fontId="31" fillId="0" borderId="11" xfId="38" applyFont="1" applyBorder="1" applyAlignment="1">
      <alignment horizontal="center" vertical="top"/>
    </xf>
    <xf numFmtId="3" fontId="8" fillId="3" borderId="6" xfId="0" applyNumberFormat="1" applyFont="1" applyFill="1" applyBorder="1" applyAlignment="1">
      <alignment horizontal="right" vertical="center"/>
    </xf>
    <xf numFmtId="174" fontId="9" fillId="0" borderId="0" xfId="0" applyNumberFormat="1" applyFont="1"/>
    <xf numFmtId="174" fontId="10" fillId="4" borderId="1" xfId="0" applyNumberFormat="1" applyFont="1" applyFill="1" applyBorder="1" applyAlignment="1">
      <alignment horizontal="center" vertical="center"/>
    </xf>
    <xf numFmtId="174" fontId="10" fillId="6" borderId="1" xfId="0" applyNumberFormat="1" applyFont="1" applyFill="1" applyBorder="1" applyAlignment="1">
      <alignment vertical="center"/>
    </xf>
    <xf numFmtId="174" fontId="10" fillId="6" borderId="1" xfId="38" applyNumberFormat="1" applyFont="1" applyFill="1" applyBorder="1" applyAlignment="1">
      <alignment vertical="center"/>
    </xf>
    <xf numFmtId="174" fontId="10" fillId="0" borderId="1" xfId="0" applyNumberFormat="1" applyFont="1" applyBorder="1" applyAlignment="1">
      <alignment horizontal="right" vertical="center"/>
    </xf>
    <xf numFmtId="174" fontId="10" fillId="0" borderId="4" xfId="38" applyNumberFormat="1" applyFont="1" applyBorder="1" applyAlignment="1">
      <alignment horizontal="right" vertical="center"/>
    </xf>
    <xf numFmtId="174" fontId="8" fillId="0" borderId="1" xfId="0" applyNumberFormat="1" applyFont="1" applyBorder="1" applyAlignment="1">
      <alignment vertical="center"/>
    </xf>
    <xf numFmtId="174" fontId="9" fillId="12" borderId="1" xfId="38" applyNumberFormat="1" applyFont="1" applyFill="1" applyBorder="1" applyAlignment="1">
      <alignment horizontal="right" vertical="center"/>
    </xf>
    <xf numFmtId="174" fontId="9" fillId="12" borderId="4" xfId="38" applyNumberFormat="1" applyFont="1" applyFill="1" applyBorder="1" applyAlignment="1">
      <alignment horizontal="right" vertical="center"/>
    </xf>
    <xf numFmtId="174" fontId="9" fillId="12" borderId="6" xfId="38" applyNumberFormat="1" applyFont="1" applyFill="1" applyBorder="1" applyAlignment="1">
      <alignment horizontal="right" vertical="center"/>
    </xf>
    <xf numFmtId="174" fontId="10" fillId="6" borderId="6" xfId="38" applyNumberFormat="1" applyFont="1" applyFill="1" applyBorder="1" applyAlignment="1">
      <alignment vertical="center"/>
    </xf>
    <xf numFmtId="174" fontId="9" fillId="12" borderId="1" xfId="38" applyNumberFormat="1" applyFont="1" applyFill="1" applyBorder="1" applyAlignment="1">
      <alignment vertical="center"/>
    </xf>
    <xf numFmtId="174" fontId="10" fillId="6" borderId="6" xfId="0" applyNumberFormat="1" applyFont="1" applyFill="1" applyBorder="1" applyAlignment="1">
      <alignment vertical="center"/>
    </xf>
    <xf numFmtId="174" fontId="25" fillId="0" borderId="6" xfId="0" applyNumberFormat="1" applyFont="1" applyBorder="1" applyAlignment="1">
      <alignment vertical="center"/>
    </xf>
    <xf numFmtId="174" fontId="9" fillId="12" borderId="6" xfId="38" applyNumberFormat="1" applyFont="1" applyFill="1" applyBorder="1" applyAlignment="1">
      <alignment vertical="center"/>
    </xf>
    <xf numFmtId="174" fontId="10" fillId="7" borderId="1" xfId="0" applyNumberFormat="1" applyFont="1" applyFill="1" applyBorder="1" applyAlignment="1">
      <alignment horizontal="center" vertical="center"/>
    </xf>
    <xf numFmtId="174" fontId="10" fillId="6" borderId="15" xfId="0" applyNumberFormat="1" applyFont="1" applyFill="1" applyBorder="1" applyAlignment="1">
      <alignment vertical="center"/>
    </xf>
    <xf numFmtId="174" fontId="9" fillId="6" borderId="6" xfId="38" applyNumberFormat="1" applyFont="1" applyFill="1" applyBorder="1" applyAlignment="1">
      <alignment vertical="center"/>
    </xf>
    <xf numFmtId="174" fontId="25" fillId="0" borderId="17" xfId="0" applyNumberFormat="1" applyFont="1" applyBorder="1" applyAlignment="1">
      <alignment vertical="center"/>
    </xf>
    <xf numFmtId="174" fontId="9" fillId="12" borderId="15" xfId="38" applyNumberFormat="1" applyFont="1" applyFill="1" applyBorder="1" applyAlignment="1">
      <alignment vertical="center"/>
    </xf>
    <xf numFmtId="174" fontId="9" fillId="0" borderId="0" xfId="38" applyNumberFormat="1" applyFont="1" applyAlignment="1">
      <alignment horizontal="right" vertical="center"/>
    </xf>
    <xf numFmtId="174" fontId="10" fillId="7" borderId="8" xfId="0" applyNumberFormat="1" applyFont="1" applyFill="1" applyBorder="1" applyAlignment="1">
      <alignment horizontal="center" vertical="center"/>
    </xf>
    <xf numFmtId="174" fontId="8" fillId="0" borderId="1" xfId="0" applyNumberFormat="1" applyFont="1" applyBorder="1" applyAlignment="1">
      <alignment horizontal="right" vertical="center"/>
    </xf>
    <xf numFmtId="174" fontId="8" fillId="11" borderId="6" xfId="0" applyNumberFormat="1" applyFont="1" applyFill="1" applyBorder="1" applyAlignment="1">
      <alignment vertical="center"/>
    </xf>
    <xf numFmtId="174" fontId="7" fillId="8" borderId="1" xfId="38" applyNumberFormat="1" applyFont="1" applyFill="1" applyBorder="1" applyAlignment="1">
      <alignment horizontal="right" vertical="center"/>
    </xf>
    <xf numFmtId="174" fontId="7" fillId="11" borderId="6" xfId="38" applyNumberFormat="1" applyFont="1" applyFill="1" applyBorder="1" applyAlignment="1">
      <alignment vertical="center"/>
    </xf>
    <xf numFmtId="174" fontId="7" fillId="8" borderId="1" xfId="0" applyNumberFormat="1" applyFont="1" applyFill="1" applyBorder="1" applyAlignment="1">
      <alignment horizontal="right" vertical="center"/>
    </xf>
    <xf numFmtId="174" fontId="8" fillId="11" borderId="6" xfId="38" applyNumberFormat="1" applyFont="1" applyFill="1" applyBorder="1" applyAlignment="1">
      <alignment vertical="center"/>
    </xf>
    <xf numFmtId="174" fontId="7" fillId="9" borderId="1" xfId="38" applyNumberFormat="1" applyFont="1" applyFill="1" applyBorder="1" applyAlignment="1">
      <alignment horizontal="right" vertical="center"/>
    </xf>
    <xf numFmtId="174" fontId="7" fillId="9" borderId="1" xfId="0" applyNumberFormat="1" applyFont="1" applyFill="1" applyBorder="1" applyAlignment="1">
      <alignment horizontal="right" vertical="center"/>
    </xf>
    <xf numFmtId="174" fontId="7" fillId="10" borderId="6" xfId="0" applyNumberFormat="1" applyFont="1" applyFill="1" applyBorder="1" applyAlignment="1">
      <alignment vertical="center"/>
    </xf>
    <xf numFmtId="174" fontId="7" fillId="11" borderId="6" xfId="0" applyNumberFormat="1" applyFont="1" applyFill="1" applyBorder="1" applyAlignment="1">
      <alignment vertical="center"/>
    </xf>
    <xf numFmtId="174" fontId="9" fillId="0" borderId="0" xfId="0" applyNumberFormat="1" applyFont="1" applyAlignment="1">
      <alignment vertical="center"/>
    </xf>
    <xf numFmtId="174" fontId="10" fillId="6" borderId="2" xfId="0" applyNumberFormat="1" applyFont="1" applyFill="1" applyBorder="1" applyAlignment="1">
      <alignment horizontal="right" vertical="center" wrapText="1"/>
    </xf>
    <xf numFmtId="174" fontId="22" fillId="11" borderId="17" xfId="0" applyNumberFormat="1" applyFont="1" applyFill="1" applyBorder="1" applyAlignment="1">
      <alignment vertical="center"/>
    </xf>
    <xf numFmtId="174" fontId="10" fillId="10" borderId="2" xfId="0" applyNumberFormat="1" applyFont="1" applyFill="1" applyBorder="1" applyAlignment="1">
      <alignment horizontal="right" vertical="center" wrapText="1"/>
    </xf>
    <xf numFmtId="174" fontId="28" fillId="10" borderId="17" xfId="0" applyNumberFormat="1" applyFont="1" applyFill="1" applyBorder="1" applyAlignment="1">
      <alignment vertical="center"/>
    </xf>
    <xf numFmtId="174" fontId="8" fillId="12" borderId="1" xfId="0" applyNumberFormat="1" applyFont="1" applyFill="1" applyBorder="1" applyAlignment="1">
      <alignment horizontal="right" vertical="center"/>
    </xf>
    <xf numFmtId="174" fontId="9" fillId="0" borderId="0" xfId="0" applyNumberFormat="1" applyFont="1" applyAlignment="1">
      <alignment horizontal="center"/>
    </xf>
    <xf numFmtId="174" fontId="10" fillId="11" borderId="1" xfId="38" applyNumberFormat="1" applyFont="1" applyFill="1" applyBorder="1" applyAlignment="1">
      <alignment vertical="center"/>
    </xf>
    <xf numFmtId="174" fontId="10" fillId="11" borderId="8" xfId="38" applyNumberFormat="1" applyFont="1" applyFill="1" applyBorder="1" applyAlignment="1">
      <alignment vertical="center"/>
    </xf>
    <xf numFmtId="174" fontId="10" fillId="11" borderId="17" xfId="38" applyNumberFormat="1" applyFont="1" applyFill="1" applyBorder="1" applyAlignment="1">
      <alignment vertical="center"/>
    </xf>
    <xf numFmtId="174" fontId="10" fillId="11" borderId="3" xfId="38" applyNumberFormat="1" applyFont="1" applyFill="1" applyBorder="1" applyAlignment="1">
      <alignment vertical="center"/>
    </xf>
    <xf numFmtId="174" fontId="9" fillId="0" borderId="0" xfId="0" applyNumberFormat="1" applyFont="1" applyAlignment="1">
      <alignment horizontal="center" vertical="center"/>
    </xf>
    <xf numFmtId="174" fontId="23" fillId="0" borderId="0" xfId="0" applyNumberFormat="1" applyFont="1" applyAlignment="1">
      <alignment horizontal="center"/>
    </xf>
    <xf numFmtId="43" fontId="31" fillId="19" borderId="11" xfId="38" quotePrefix="1" applyFont="1" applyFill="1" applyBorder="1" applyAlignment="1">
      <alignment horizontal="right" vertical="top"/>
    </xf>
    <xf numFmtId="174" fontId="10" fillId="6" borderId="21" xfId="0" applyNumberFormat="1" applyFont="1" applyFill="1" applyBorder="1" applyAlignment="1">
      <alignment vertical="center"/>
    </xf>
    <xf numFmtId="0" fontId="30" fillId="0" borderId="11" xfId="69" applyFont="1"/>
    <xf numFmtId="4" fontId="32" fillId="0" borderId="11" xfId="29" applyNumberFormat="1" applyFont="1">
      <alignment horizontal="right" vertical="top"/>
    </xf>
    <xf numFmtId="0" fontId="32" fillId="0" borderId="11" xfId="33" applyFont="1">
      <alignment horizontal="right" vertical="top"/>
    </xf>
    <xf numFmtId="43" fontId="30" fillId="0" borderId="11" xfId="59" applyNumberFormat="1" applyFont="1"/>
    <xf numFmtId="4" fontId="31" fillId="19" borderId="11" xfId="32" applyNumberFormat="1" applyFont="1" applyFill="1">
      <alignment horizontal="right" vertical="top"/>
    </xf>
    <xf numFmtId="4" fontId="30" fillId="0" borderId="11" xfId="69" applyNumberFormat="1" applyFont="1"/>
    <xf numFmtId="0" fontId="9" fillId="15" borderId="9" xfId="0" applyFont="1" applyFill="1" applyBorder="1" applyAlignment="1">
      <alignment vertical="center" wrapText="1"/>
    </xf>
    <xf numFmtId="3" fontId="7" fillId="12" borderId="1" xfId="0" applyNumberFormat="1" applyFont="1" applyFill="1" applyBorder="1" applyAlignment="1">
      <alignment horizontal="right" vertical="center"/>
    </xf>
    <xf numFmtId="174" fontId="7" fillId="1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left" vertical="center" wrapText="1"/>
    </xf>
    <xf numFmtId="0" fontId="9" fillId="17" borderId="6" xfId="0" applyFont="1" applyFill="1" applyBorder="1" applyAlignment="1">
      <alignment horizontal="left" vertical="center"/>
    </xf>
    <xf numFmtId="0" fontId="9" fillId="16" borderId="5" xfId="0" applyFont="1" applyFill="1" applyBorder="1" applyAlignment="1">
      <alignment horizontal="left" vertical="center" wrapText="1"/>
    </xf>
    <xf numFmtId="0" fontId="9" fillId="20" borderId="4" xfId="0" applyFont="1" applyFill="1" applyBorder="1" applyAlignment="1">
      <alignment horizontal="left" vertical="center"/>
    </xf>
    <xf numFmtId="0" fontId="9" fillId="20" borderId="5" xfId="0" applyFont="1" applyFill="1" applyBorder="1" applyAlignment="1">
      <alignment vertical="center" wrapText="1"/>
    </xf>
    <xf numFmtId="0" fontId="9" fillId="9" borderId="4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left" vertical="center"/>
    </xf>
    <xf numFmtId="0" fontId="9" fillId="20" borderId="6" xfId="0" applyFont="1" applyFill="1" applyBorder="1" applyAlignment="1">
      <alignment horizontal="left" vertical="center"/>
    </xf>
    <xf numFmtId="0" fontId="10" fillId="21" borderId="11" xfId="0" applyFont="1" applyFill="1" applyBorder="1" applyAlignment="1">
      <alignment horizontal="center" vertical="center"/>
    </xf>
    <xf numFmtId="0" fontId="10" fillId="22" borderId="4" xfId="0" applyFont="1" applyFill="1" applyBorder="1" applyAlignment="1">
      <alignment horizontal="left" vertical="center"/>
    </xf>
    <xf numFmtId="0" fontId="9" fillId="20" borderId="9" xfId="0" applyFont="1" applyFill="1" applyBorder="1" applyAlignment="1">
      <alignment vertical="center" wrapText="1"/>
    </xf>
    <xf numFmtId="0" fontId="10" fillId="23" borderId="1" xfId="0" applyFont="1" applyFill="1" applyBorder="1" applyAlignment="1">
      <alignment horizontal="left" vertical="center"/>
    </xf>
    <xf numFmtId="0" fontId="10" fillId="23" borderId="3" xfId="0" applyFont="1" applyFill="1" applyBorder="1" applyAlignment="1">
      <alignment horizontal="left" vertical="center"/>
    </xf>
    <xf numFmtId="4" fontId="32" fillId="19" borderId="11" xfId="42" quotePrefix="1" applyNumberFormat="1" applyFont="1" applyFill="1">
      <alignment horizontal="right" vertical="top"/>
    </xf>
    <xf numFmtId="4" fontId="30" fillId="0" borderId="11" xfId="59" applyNumberFormat="1" applyFont="1"/>
    <xf numFmtId="3" fontId="8" fillId="11" borderId="1" xfId="0" applyNumberFormat="1" applyFont="1" applyFill="1" applyBorder="1" applyAlignment="1">
      <alignment vertical="center"/>
    </xf>
    <xf numFmtId="43" fontId="9" fillId="11" borderId="1" xfId="38" applyFont="1" applyFill="1" applyBorder="1" applyAlignment="1">
      <alignment vertical="center"/>
    </xf>
    <xf numFmtId="174" fontId="10" fillId="11" borderId="1" xfId="0" applyNumberFormat="1" applyFont="1" applyFill="1" applyBorder="1" applyAlignment="1">
      <alignment horizontal="right" vertical="center"/>
    </xf>
    <xf numFmtId="174" fontId="9" fillId="11" borderId="1" xfId="0" applyNumberFormat="1" applyFont="1" applyFill="1" applyBorder="1" applyAlignment="1">
      <alignment horizontal="right" vertical="center"/>
    </xf>
    <xf numFmtId="43" fontId="7" fillId="11" borderId="1" xfId="38" applyFont="1" applyFill="1" applyBorder="1" applyAlignment="1">
      <alignment vertical="center"/>
    </xf>
    <xf numFmtId="174" fontId="7" fillId="11" borderId="1" xfId="38" applyNumberFormat="1" applyFont="1" applyFill="1" applyBorder="1" applyAlignment="1">
      <alignment vertical="center"/>
    </xf>
    <xf numFmtId="174" fontId="25" fillId="12" borderId="17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vertical="center"/>
    </xf>
    <xf numFmtId="174" fontId="9" fillId="12" borderId="9" xfId="38" applyNumberFormat="1" applyFont="1" applyFill="1" applyBorder="1" applyAlignment="1">
      <alignment vertical="center"/>
    </xf>
    <xf numFmtId="164" fontId="10" fillId="11" borderId="11" xfId="0" applyNumberFormat="1" applyFont="1" applyFill="1" applyBorder="1" applyAlignment="1">
      <alignment vertical="center"/>
    </xf>
    <xf numFmtId="174" fontId="25" fillId="0" borderId="20" xfId="0" applyNumberFormat="1" applyFont="1" applyBorder="1" applyAlignment="1">
      <alignment vertical="center"/>
    </xf>
    <xf numFmtId="164" fontId="9" fillId="12" borderId="6" xfId="0" applyNumberFormat="1" applyFont="1" applyFill="1" applyBorder="1" applyAlignment="1">
      <alignment vertical="center"/>
    </xf>
    <xf numFmtId="174" fontId="7" fillId="12" borderId="1" xfId="38" applyNumberFormat="1" applyFont="1" applyFill="1" applyBorder="1" applyAlignment="1">
      <alignment horizontal="right" vertical="center"/>
    </xf>
    <xf numFmtId="0" fontId="9" fillId="15" borderId="11" xfId="0" applyFont="1" applyFill="1" applyBorder="1" applyAlignment="1">
      <alignment vertical="center" wrapText="1"/>
    </xf>
    <xf numFmtId="0" fontId="9" fillId="15" borderId="26" xfId="0" applyFont="1" applyFill="1" applyBorder="1" applyAlignment="1">
      <alignment vertical="center" wrapText="1"/>
    </xf>
    <xf numFmtId="173" fontId="10" fillId="12" borderId="18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168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vertical="center"/>
    </xf>
    <xf numFmtId="43" fontId="10" fillId="0" borderId="1" xfId="38" applyFont="1" applyBorder="1" applyAlignment="1">
      <alignment horizontal="right" vertical="center"/>
    </xf>
    <xf numFmtId="168" fontId="23" fillId="0" borderId="0" xfId="0" applyNumberFormat="1" applyFont="1" applyAlignment="1">
      <alignment horizontal="center" vertical="center"/>
    </xf>
    <xf numFmtId="0" fontId="23" fillId="3" borderId="11" xfId="0" applyFont="1" applyFill="1" applyBorder="1" applyAlignment="1">
      <alignment vertical="center"/>
    </xf>
    <xf numFmtId="164" fontId="25" fillId="0" borderId="24" xfId="0" applyNumberFormat="1" applyFont="1" applyBorder="1" applyAlignment="1">
      <alignment vertical="center"/>
    </xf>
    <xf numFmtId="10" fontId="23" fillId="0" borderId="0" xfId="0" applyNumberFormat="1" applyFont="1" applyAlignment="1">
      <alignment vertical="center"/>
    </xf>
    <xf numFmtId="164" fontId="25" fillId="0" borderId="23" xfId="0" applyNumberFormat="1" applyFont="1" applyBorder="1" applyAlignment="1">
      <alignment vertical="center"/>
    </xf>
    <xf numFmtId="168" fontId="25" fillId="0" borderId="15" xfId="0" applyNumberFormat="1" applyFont="1" applyBorder="1" applyAlignment="1">
      <alignment vertical="center"/>
    </xf>
    <xf numFmtId="164" fontId="25" fillId="12" borderId="9" xfId="0" applyNumberFormat="1" applyFont="1" applyFill="1" applyBorder="1" applyAlignment="1">
      <alignment vertical="center"/>
    </xf>
    <xf numFmtId="164" fontId="25" fillId="12" borderId="17" xfId="0" applyNumberFormat="1" applyFont="1" applyFill="1" applyBorder="1" applyAlignment="1">
      <alignment vertical="center"/>
    </xf>
    <xf numFmtId="3" fontId="7" fillId="18" borderId="1" xfId="0" applyNumberFormat="1" applyFont="1" applyFill="1" applyBorder="1" applyAlignment="1">
      <alignment horizontal="right" vertical="center"/>
    </xf>
    <xf numFmtId="3" fontId="7" fillId="18" borderId="4" xfId="0" applyNumberFormat="1" applyFont="1" applyFill="1" applyBorder="1" applyAlignment="1">
      <alignment horizontal="right" vertical="center"/>
    </xf>
    <xf numFmtId="3" fontId="7" fillId="13" borderId="1" xfId="0" applyNumberFormat="1" applyFont="1" applyFill="1" applyBorder="1" applyAlignment="1">
      <alignment horizontal="right" vertical="center"/>
    </xf>
    <xf numFmtId="0" fontId="21" fillId="8" borderId="0" xfId="0" applyFont="1" applyFill="1" applyAlignment="1">
      <alignment vertical="center"/>
    </xf>
    <xf numFmtId="174" fontId="23" fillId="0" borderId="0" xfId="38" applyNumberFormat="1" applyFont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8" borderId="0" xfId="0" applyFont="1" applyFill="1" applyAlignment="1">
      <alignment vertical="center"/>
    </xf>
    <xf numFmtId="0" fontId="21" fillId="12" borderId="0" xfId="0" applyFont="1" applyFill="1" applyAlignment="1">
      <alignment vertical="center"/>
    </xf>
    <xf numFmtId="0" fontId="21" fillId="12" borderId="26" xfId="0" applyFont="1" applyFill="1" applyBorder="1" applyAlignment="1">
      <alignment vertical="center"/>
    </xf>
    <xf numFmtId="0" fontId="9" fillId="20" borderId="1" xfId="0" applyFont="1" applyFill="1" applyBorder="1" applyAlignment="1">
      <alignment vertical="center"/>
    </xf>
    <xf numFmtId="0" fontId="9" fillId="20" borderId="9" xfId="0" applyFont="1" applyFill="1" applyBorder="1" applyAlignment="1">
      <alignment vertical="center"/>
    </xf>
    <xf numFmtId="0" fontId="10" fillId="16" borderId="1" xfId="0" applyFont="1" applyFill="1" applyBorder="1" applyAlignment="1">
      <alignment vertical="center"/>
    </xf>
    <xf numFmtId="0" fontId="10" fillId="16" borderId="9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vertical="center"/>
    </xf>
    <xf numFmtId="10" fontId="10" fillId="12" borderId="1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 wrapText="1"/>
    </xf>
    <xf numFmtId="10" fontId="10" fillId="12" borderId="17" xfId="0" applyNumberFormat="1" applyFont="1" applyFill="1" applyBorder="1" applyAlignment="1">
      <alignment horizontal="center" vertical="center"/>
    </xf>
    <xf numFmtId="10" fontId="10" fillId="12" borderId="3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vertical="center"/>
    </xf>
    <xf numFmtId="43" fontId="8" fillId="2" borderId="1" xfId="38" applyFont="1" applyFill="1" applyBorder="1" applyAlignment="1">
      <alignment vertical="center"/>
    </xf>
    <xf numFmtId="174" fontId="8" fillId="2" borderId="1" xfId="38" applyNumberFormat="1" applyFont="1" applyFill="1" applyBorder="1" applyAlignment="1">
      <alignment vertical="center"/>
    </xf>
    <xf numFmtId="174" fontId="23" fillId="3" borderId="0" xfId="38" applyNumberFormat="1" applyFont="1" applyFill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174" fontId="23" fillId="3" borderId="11" xfId="38" applyNumberFormat="1" applyFont="1" applyFill="1" applyBorder="1" applyAlignment="1">
      <alignment vertical="center"/>
    </xf>
    <xf numFmtId="3" fontId="8" fillId="15" borderId="1" xfId="0" applyNumberFormat="1" applyFont="1" applyFill="1" applyBorder="1" applyAlignment="1">
      <alignment vertical="center"/>
    </xf>
    <xf numFmtId="0" fontId="9" fillId="2" borderId="9" xfId="0" applyFont="1" applyFill="1" applyBorder="1" applyAlignment="1">
      <alignment horizontal="left" vertical="center"/>
    </xf>
    <xf numFmtId="170" fontId="9" fillId="0" borderId="9" xfId="0" applyNumberFormat="1" applyFont="1" applyBorder="1" applyAlignment="1">
      <alignment vertical="center"/>
    </xf>
    <xf numFmtId="174" fontId="24" fillId="0" borderId="0" xfId="38" applyNumberFormat="1" applyFont="1" applyAlignment="1">
      <alignment vertical="center"/>
    </xf>
    <xf numFmtId="174" fontId="10" fillId="0" borderId="0" xfId="38" applyNumberFormat="1" applyFont="1" applyAlignment="1">
      <alignment vertical="center"/>
    </xf>
    <xf numFmtId="172" fontId="25" fillId="2" borderId="4" xfId="0" applyNumberFormat="1" applyFont="1" applyFill="1" applyBorder="1" applyAlignment="1">
      <alignment horizontal="left" vertical="center"/>
    </xf>
    <xf numFmtId="172" fontId="25" fillId="2" borderId="6" xfId="0" applyNumberFormat="1" applyFont="1" applyFill="1" applyBorder="1" applyAlignment="1">
      <alignment horizontal="left" vertical="center"/>
    </xf>
    <xf numFmtId="174" fontId="9" fillId="0" borderId="1" xfId="0" applyNumberFormat="1" applyFont="1" applyBorder="1" applyAlignment="1">
      <alignment horizontal="right" vertical="center"/>
    </xf>
    <xf numFmtId="4" fontId="26" fillId="2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43" fontId="25" fillId="0" borderId="1" xfId="38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174" fontId="8" fillId="0" borderId="2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171" fontId="9" fillId="2" borderId="4" xfId="0" applyNumberFormat="1" applyFont="1" applyFill="1" applyBorder="1" applyAlignment="1">
      <alignment horizontal="left" vertical="center"/>
    </xf>
    <xf numFmtId="174" fontId="23" fillId="0" borderId="0" xfId="38" applyNumberFormat="1" applyFont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4" fontId="10" fillId="0" borderId="8" xfId="0" applyNumberFormat="1" applyFont="1" applyBorder="1" applyAlignment="1">
      <alignment horizontal="right" vertical="center"/>
    </xf>
    <xf numFmtId="174" fontId="9" fillId="0" borderId="8" xfId="0" applyNumberFormat="1" applyFont="1" applyBorder="1" applyAlignment="1">
      <alignment horizontal="right" vertical="center"/>
    </xf>
    <xf numFmtId="171" fontId="9" fillId="2" borderId="17" xfId="0" applyNumberFormat="1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4" fontId="10" fillId="0" borderId="17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center"/>
    </xf>
    <xf numFmtId="166" fontId="9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3" fontId="9" fillId="11" borderId="1" xfId="0" applyNumberFormat="1" applyFont="1" applyFill="1" applyBorder="1" applyAlignment="1">
      <alignment horizontal="right" vertical="center"/>
    </xf>
    <xf numFmtId="0" fontId="1" fillId="0" borderId="0" xfId="0" applyFont="1"/>
    <xf numFmtId="43" fontId="1" fillId="0" borderId="0" xfId="38" applyFont="1"/>
    <xf numFmtId="43" fontId="38" fillId="0" borderId="0" xfId="38" applyFont="1"/>
    <xf numFmtId="0" fontId="38" fillId="0" borderId="0" xfId="0" applyFont="1"/>
    <xf numFmtId="43" fontId="0" fillId="0" borderId="0" xfId="38" applyFont="1"/>
    <xf numFmtId="43" fontId="0" fillId="0" borderId="0" xfId="0" applyNumberFormat="1"/>
    <xf numFmtId="43" fontId="1" fillId="24" borderId="0" xfId="38" applyFont="1" applyFill="1"/>
    <xf numFmtId="43" fontId="0" fillId="24" borderId="0" xfId="38" applyFont="1" applyFill="1"/>
    <xf numFmtId="43" fontId="1" fillId="0" borderId="0" xfId="38" applyFont="1" applyFill="1"/>
    <xf numFmtId="43" fontId="38" fillId="0" borderId="0" xfId="0" applyNumberFormat="1" applyFont="1"/>
    <xf numFmtId="174" fontId="0" fillId="0" borderId="0" xfId="38" applyNumberFormat="1" applyFont="1"/>
    <xf numFmtId="174" fontId="0" fillId="0" borderId="0" xfId="0" applyNumberFormat="1"/>
    <xf numFmtId="0" fontId="1" fillId="0" borderId="0" xfId="0" applyFont="1" applyAlignment="1">
      <alignment horizontal="left" indent="1"/>
    </xf>
    <xf numFmtId="174" fontId="38" fillId="0" borderId="0" xfId="38" applyNumberFormat="1" applyFont="1"/>
    <xf numFmtId="3" fontId="9" fillId="19" borderId="1" xfId="0" applyNumberFormat="1" applyFont="1" applyFill="1" applyBorder="1" applyAlignment="1">
      <alignment horizontal="right" vertical="center"/>
    </xf>
    <xf numFmtId="43" fontId="10" fillId="12" borderId="3" xfId="38" applyFont="1" applyFill="1" applyBorder="1" applyAlignment="1">
      <alignment horizontal="center" vertical="center"/>
    </xf>
    <xf numFmtId="164" fontId="22" fillId="0" borderId="17" xfId="0" applyNumberFormat="1" applyFont="1" applyBorder="1" applyAlignment="1">
      <alignment vertical="center"/>
    </xf>
    <xf numFmtId="174" fontId="22" fillId="0" borderId="17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 wrapText="1"/>
    </xf>
    <xf numFmtId="0" fontId="21" fillId="12" borderId="0" xfId="0" applyFont="1" applyFill="1"/>
    <xf numFmtId="10" fontId="21" fillId="12" borderId="0" xfId="70" applyNumberFormat="1" applyFont="1" applyFill="1"/>
    <xf numFmtId="0" fontId="10" fillId="2" borderId="5" xfId="0" applyFont="1" applyFill="1" applyBorder="1" applyAlignment="1">
      <alignment horizontal="left" vertical="center" wrapText="1"/>
    </xf>
    <xf numFmtId="0" fontId="28" fillId="0" borderId="5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0" fontId="10" fillId="2" borderId="5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9" fillId="0" borderId="9" xfId="0" applyFont="1" applyBorder="1" applyAlignment="1">
      <alignment horizontal="left" vertical="center" wrapText="1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0" fillId="2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7" xfId="0" applyFont="1" applyBorder="1" applyAlignment="1">
      <alignment vertical="center"/>
    </xf>
    <xf numFmtId="0" fontId="10" fillId="5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15" borderId="5" xfId="0" applyFont="1" applyFill="1" applyBorder="1" applyAlignment="1">
      <alignment horizontal="left" vertical="center" wrapText="1"/>
    </xf>
    <xf numFmtId="0" fontId="22" fillId="12" borderId="5" xfId="0" applyFont="1" applyFill="1" applyBorder="1" applyAlignment="1">
      <alignment vertical="center"/>
    </xf>
    <xf numFmtId="0" fontId="22" fillId="12" borderId="2" xfId="0" applyFont="1" applyFill="1" applyBorder="1" applyAlignment="1">
      <alignment vertical="center"/>
    </xf>
    <xf numFmtId="0" fontId="9" fillId="8" borderId="5" xfId="0" applyFont="1" applyFill="1" applyBorder="1" applyAlignment="1">
      <alignment horizontal="left" vertical="center" wrapText="1"/>
    </xf>
    <xf numFmtId="0" fontId="22" fillId="8" borderId="5" xfId="0" applyFont="1" applyFill="1" applyBorder="1" applyAlignment="1">
      <alignment vertical="center"/>
    </xf>
    <xf numFmtId="0" fontId="22" fillId="8" borderId="2" xfId="0" applyFont="1" applyFill="1" applyBorder="1" applyAlignment="1">
      <alignment vertical="center"/>
    </xf>
    <xf numFmtId="0" fontId="10" fillId="20" borderId="5" xfId="0" applyFont="1" applyFill="1" applyBorder="1" applyAlignment="1">
      <alignment horizontal="left" vertical="center"/>
    </xf>
    <xf numFmtId="0" fontId="28" fillId="8" borderId="5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10" fillId="20" borderId="9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6" xfId="0" applyFont="1" applyFill="1" applyBorder="1" applyAlignment="1">
      <alignment horizontal="left" vertical="center" wrapText="1"/>
    </xf>
    <xf numFmtId="0" fontId="9" fillId="3" borderId="29" xfId="0" applyFont="1" applyFill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21" fillId="0" borderId="0" xfId="0" applyFont="1"/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22" fillId="0" borderId="11" xfId="0" applyFont="1" applyBorder="1"/>
    <xf numFmtId="0" fontId="10" fillId="5" borderId="5" xfId="0" applyFont="1" applyFill="1" applyBorder="1" applyAlignment="1">
      <alignment horizontal="left" vertical="center"/>
    </xf>
    <xf numFmtId="0" fontId="10" fillId="20" borderId="9" xfId="0" applyFont="1" applyFill="1" applyBorder="1" applyAlignment="1">
      <alignment horizontal="left" vertical="center"/>
    </xf>
    <xf numFmtId="0" fontId="28" fillId="8" borderId="9" xfId="0" applyFont="1" applyFill="1" applyBorder="1" applyAlignment="1">
      <alignment vertical="center"/>
    </xf>
    <xf numFmtId="0" fontId="10" fillId="20" borderId="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/>
    </xf>
    <xf numFmtId="0" fontId="10" fillId="22" borderId="4" xfId="0" applyFont="1" applyFill="1" applyBorder="1" applyAlignment="1">
      <alignment horizontal="left" vertical="center"/>
    </xf>
    <xf numFmtId="0" fontId="22" fillId="18" borderId="5" xfId="0" applyFont="1" applyFill="1" applyBorder="1" applyAlignment="1">
      <alignment vertical="center"/>
    </xf>
    <xf numFmtId="0" fontId="22" fillId="18" borderId="2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10" fillId="16" borderId="9" xfId="0" applyFont="1" applyFill="1" applyBorder="1" applyAlignment="1">
      <alignment vertical="center" wrapText="1"/>
    </xf>
    <xf numFmtId="0" fontId="28" fillId="13" borderId="9" xfId="0" applyFont="1" applyFill="1" applyBorder="1" applyAlignment="1">
      <alignment vertical="center"/>
    </xf>
    <xf numFmtId="0" fontId="10" fillId="20" borderId="9" xfId="0" applyFont="1" applyFill="1" applyBorder="1" applyAlignment="1">
      <alignment vertical="center"/>
    </xf>
    <xf numFmtId="0" fontId="10" fillId="23" borderId="4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10" borderId="6" xfId="0" applyFont="1" applyFill="1" applyBorder="1" applyAlignment="1">
      <alignment horizontal="left" vertical="center"/>
    </xf>
    <xf numFmtId="0" fontId="22" fillId="8" borderId="9" xfId="0" applyFont="1" applyFill="1" applyBorder="1" applyAlignment="1">
      <alignment vertical="center"/>
    </xf>
    <xf numFmtId="0" fontId="22" fillId="8" borderId="10" xfId="0" applyFont="1" applyFill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9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10" fillId="17" borderId="5" xfId="0" applyFont="1" applyFill="1" applyBorder="1" applyAlignment="1">
      <alignment horizontal="left" vertical="center" wrapText="1"/>
    </xf>
    <xf numFmtId="0" fontId="10" fillId="17" borderId="2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0" fillId="16" borderId="9" xfId="0" applyFont="1" applyFill="1" applyBorder="1" applyAlignment="1">
      <alignment horizontal="left" vertical="center" wrapText="1"/>
    </xf>
    <xf numFmtId="0" fontId="28" fillId="13" borderId="10" xfId="0" applyFont="1" applyFill="1" applyBorder="1" applyAlignment="1">
      <alignment vertical="center"/>
    </xf>
  </cellXfs>
  <cellStyles count="71">
    <cellStyle name="Normal" xfId="0" builtinId="0"/>
    <cellStyle name="Normal 2" xfId="1" xr:uid="{00000000-0005-0000-0000-000001000000}"/>
    <cellStyle name="Normal 3" xfId="39" xr:uid="{00000000-0005-0000-0000-000002000000}"/>
    <cellStyle name="Normal 4" xfId="56" xr:uid="{00000000-0005-0000-0000-000003000000}"/>
    <cellStyle name="Normal 5" xfId="58" xr:uid="{00000000-0005-0000-0000-000004000000}"/>
    <cellStyle name="Normal 6" xfId="59" xr:uid="{00000000-0005-0000-0000-000005000000}"/>
    <cellStyle name="Normal 7" xfId="69" xr:uid="{00000000-0005-0000-0000-000006000000}"/>
    <cellStyle name="Porcentagem" xfId="70" builtinId="5"/>
    <cellStyle name="S0" xfId="17" xr:uid="{00000000-0005-0000-0000-000007000000}"/>
    <cellStyle name="S0 2" xfId="22" xr:uid="{00000000-0005-0000-0000-000008000000}"/>
    <cellStyle name="S1" xfId="3" xr:uid="{00000000-0005-0000-0000-000009000000}"/>
    <cellStyle name="S1 2" xfId="23" xr:uid="{00000000-0005-0000-0000-00000A000000}"/>
    <cellStyle name="S10" xfId="8" xr:uid="{00000000-0005-0000-0000-00000B000000}"/>
    <cellStyle name="S10 2" xfId="30" xr:uid="{00000000-0005-0000-0000-00000C000000}"/>
    <cellStyle name="S10 3" xfId="47" xr:uid="{00000000-0005-0000-0000-00000D000000}"/>
    <cellStyle name="S10 4" xfId="63" xr:uid="{00000000-0005-0000-0000-00000E000000}"/>
    <cellStyle name="S11" xfId="11" xr:uid="{00000000-0005-0000-0000-00000F000000}"/>
    <cellStyle name="S11 2" xfId="64" xr:uid="{00000000-0005-0000-0000-000010000000}"/>
    <cellStyle name="S12" xfId="10" xr:uid="{00000000-0005-0000-0000-000011000000}"/>
    <cellStyle name="S12 2" xfId="48" xr:uid="{00000000-0005-0000-0000-000012000000}"/>
    <cellStyle name="S12 3" xfId="65" xr:uid="{00000000-0005-0000-0000-000013000000}"/>
    <cellStyle name="S13" xfId="12" xr:uid="{00000000-0005-0000-0000-000014000000}"/>
    <cellStyle name="S13 2" xfId="33" xr:uid="{00000000-0005-0000-0000-000015000000}"/>
    <cellStyle name="S13 3" xfId="49" xr:uid="{00000000-0005-0000-0000-000016000000}"/>
    <cellStyle name="S13 4" xfId="50" xr:uid="{00000000-0005-0000-0000-000017000000}"/>
    <cellStyle name="S13 5" xfId="66" xr:uid="{00000000-0005-0000-0000-000018000000}"/>
    <cellStyle name="S14" xfId="13" xr:uid="{00000000-0005-0000-0000-000019000000}"/>
    <cellStyle name="S14 2" xfId="34" xr:uid="{00000000-0005-0000-0000-00001A000000}"/>
    <cellStyle name="S14 3" xfId="51" xr:uid="{00000000-0005-0000-0000-00001B000000}"/>
    <cellStyle name="S14 4" xfId="52" xr:uid="{00000000-0005-0000-0000-00001C000000}"/>
    <cellStyle name="S14 5" xfId="68" xr:uid="{00000000-0005-0000-0000-00001D000000}"/>
    <cellStyle name="S15" xfId="14" xr:uid="{00000000-0005-0000-0000-00001E000000}"/>
    <cellStyle name="S15 2" xfId="36" xr:uid="{00000000-0005-0000-0000-00001F000000}"/>
    <cellStyle name="S15 3" xfId="53" xr:uid="{00000000-0005-0000-0000-000020000000}"/>
    <cellStyle name="S15 4" xfId="67" xr:uid="{00000000-0005-0000-0000-000021000000}"/>
    <cellStyle name="S16" xfId="15" xr:uid="{00000000-0005-0000-0000-000022000000}"/>
    <cellStyle name="S16 2" xfId="35" xr:uid="{00000000-0005-0000-0000-000023000000}"/>
    <cellStyle name="S16 3" xfId="54" xr:uid="{00000000-0005-0000-0000-000024000000}"/>
    <cellStyle name="S17" xfId="18" xr:uid="{00000000-0005-0000-0000-000025000000}"/>
    <cellStyle name="S17 2" xfId="37" xr:uid="{00000000-0005-0000-0000-000026000000}"/>
    <cellStyle name="S18" xfId="16" xr:uid="{00000000-0005-0000-0000-000027000000}"/>
    <cellStyle name="S2" xfId="4" xr:uid="{00000000-0005-0000-0000-000028000000}"/>
    <cellStyle name="S2 2" xfId="25" xr:uid="{00000000-0005-0000-0000-000029000000}"/>
    <cellStyle name="S3" xfId="19" xr:uid="{00000000-0005-0000-0000-00002A000000}"/>
    <cellStyle name="S3 2" xfId="26" xr:uid="{00000000-0005-0000-0000-00002B000000}"/>
    <cellStyle name="S4" xfId="5" xr:uid="{00000000-0005-0000-0000-00002C000000}"/>
    <cellStyle name="S4 2" xfId="24" xr:uid="{00000000-0005-0000-0000-00002D000000}"/>
    <cellStyle name="S4 3" xfId="41" xr:uid="{00000000-0005-0000-0000-00002E000000}"/>
    <cellStyle name="S4 4" xfId="61" xr:uid="{00000000-0005-0000-0000-00002F000000}"/>
    <cellStyle name="S5" xfId="7" xr:uid="{00000000-0005-0000-0000-000030000000}"/>
    <cellStyle name="S5 2" xfId="27" xr:uid="{00000000-0005-0000-0000-000031000000}"/>
    <cellStyle name="S5 3" xfId="42" xr:uid="{00000000-0005-0000-0000-000032000000}"/>
    <cellStyle name="S5 4" xfId="62" xr:uid="{00000000-0005-0000-0000-000033000000}"/>
    <cellStyle name="S6" xfId="20" xr:uid="{00000000-0005-0000-0000-000034000000}"/>
    <cellStyle name="S6 2" xfId="29" xr:uid="{00000000-0005-0000-0000-000035000000}"/>
    <cellStyle name="S6 3" xfId="40" xr:uid="{00000000-0005-0000-0000-000036000000}"/>
    <cellStyle name="S6 4" xfId="60" xr:uid="{00000000-0005-0000-0000-000037000000}"/>
    <cellStyle name="S7" xfId="6" xr:uid="{00000000-0005-0000-0000-000038000000}"/>
    <cellStyle name="S7 2" xfId="28" xr:uid="{00000000-0005-0000-0000-000039000000}"/>
    <cellStyle name="S7 3" xfId="45" xr:uid="{00000000-0005-0000-0000-00003A000000}"/>
    <cellStyle name="S8" xfId="9" xr:uid="{00000000-0005-0000-0000-00003B000000}"/>
    <cellStyle name="S8 2" xfId="32" xr:uid="{00000000-0005-0000-0000-00003C000000}"/>
    <cellStyle name="S8 3" xfId="46" xr:uid="{00000000-0005-0000-0000-00003D000000}"/>
    <cellStyle name="S9" xfId="21" xr:uid="{00000000-0005-0000-0000-00003E000000}"/>
    <cellStyle name="S9 2" xfId="31" xr:uid="{00000000-0005-0000-0000-00003F000000}"/>
    <cellStyle name="S9 3" xfId="44" xr:uid="{00000000-0005-0000-0000-000040000000}"/>
    <cellStyle name="Separador de milhares 2" xfId="2" xr:uid="{00000000-0005-0000-0000-000041000000}"/>
    <cellStyle name="Separador de milhares 2 2" xfId="43" xr:uid="{00000000-0005-0000-0000-000042000000}"/>
    <cellStyle name="Separador de milhares 2 3" xfId="57" xr:uid="{00000000-0005-0000-0000-000043000000}"/>
    <cellStyle name="Separador de milhares 3" xfId="55" xr:uid="{00000000-0005-0000-0000-000044000000}"/>
    <cellStyle name="Vírgula" xfId="38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857250</xdr:colOff>
      <xdr:row>0</xdr:row>
      <xdr:rowOff>66675</xdr:rowOff>
    </xdr:from>
    <xdr:ext cx="790575" cy="3810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vallilo/Downloads/Relat&#243;rio%20Gerencial%20Previsto%20x%20Realizado%20-%20MF_2022-CG%2003.2021%203&#186;%20Quad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012022"/>
      <sheetName val="Bal022022"/>
      <sheetName val="Bal032022"/>
      <sheetName val="Bal042022"/>
      <sheetName val="PO Online 2022"/>
      <sheetName val="Pro1ºqua"/>
      <sheetName val="Balancete0522"/>
      <sheetName val="Balancete0622"/>
      <sheetName val="Balancete0722"/>
      <sheetName val="Balancete0822"/>
      <sheetName val="Balancete0922"/>
      <sheetName val="Pro2ºqua"/>
      <sheetName val="Balancete1022"/>
      <sheetName val="Proje Executar"/>
    </sheetNames>
    <sheetDataSet>
      <sheetData sheetId="0" refreshError="1"/>
      <sheetData sheetId="1" refreshError="1"/>
      <sheetData sheetId="2" refreshError="1">
        <row r="1">
          <cell r="L1" t="str">
            <v>Página: 1</v>
          </cell>
        </row>
        <row r="2">
          <cell r="A2" t="str">
            <v/>
          </cell>
          <cell r="L2" t="str">
            <v/>
          </cell>
        </row>
        <row r="3">
          <cell r="A3" t="str">
            <v>Código</v>
          </cell>
          <cell r="B3" t="str">
            <v>Classificação</v>
          </cell>
          <cell r="C3" t="str">
            <v>Nome</v>
          </cell>
          <cell r="I3" t="str">
            <v>Débito</v>
          </cell>
          <cell r="K3" t="str">
            <v>Crédito</v>
          </cell>
          <cell r="M3" t="str">
            <v>Movimento</v>
          </cell>
        </row>
        <row r="4">
          <cell r="A4" t="str">
            <v>(FILIAL 5005 - IDBRASIL CULTURA, EDUCACAO E ESPORTE - MDF CG 03_2021)</v>
          </cell>
        </row>
        <row r="5">
          <cell r="A5" t="str">
            <v>10000</v>
          </cell>
          <cell r="B5" t="str">
            <v>1</v>
          </cell>
          <cell r="C5" t="str">
            <v>ATIVO</v>
          </cell>
          <cell r="I5">
            <v>3525494.4</v>
          </cell>
          <cell r="K5">
            <v>3224878.65</v>
          </cell>
          <cell r="M5">
            <v>300615.75</v>
          </cell>
          <cell r="N5">
            <v>0</v>
          </cell>
        </row>
        <row r="6">
          <cell r="A6" t="str">
            <v>10001</v>
          </cell>
          <cell r="B6" t="str">
            <v>1.01</v>
          </cell>
          <cell r="C6" t="str">
            <v/>
          </cell>
          <cell r="D6" t="str">
            <v>ATIVO CIRCULANTE</v>
          </cell>
          <cell r="I6">
            <v>3525494.4</v>
          </cell>
          <cell r="K6">
            <v>3205352.84</v>
          </cell>
          <cell r="M6">
            <v>320141.56</v>
          </cell>
          <cell r="N6">
            <v>0</v>
          </cell>
        </row>
        <row r="7">
          <cell r="A7" t="str">
            <v>10002</v>
          </cell>
          <cell r="B7" t="str">
            <v>1.01.01</v>
          </cell>
          <cell r="C7" t="str">
            <v/>
          </cell>
          <cell r="D7" t="str">
            <v>DISPONIBILIDADES</v>
          </cell>
          <cell r="I7">
            <v>3201897.8</v>
          </cell>
          <cell r="K7">
            <v>2867633.03</v>
          </cell>
          <cell r="M7">
            <v>334264.77</v>
          </cell>
          <cell r="N7">
            <v>0</v>
          </cell>
        </row>
        <row r="8">
          <cell r="A8" t="str">
            <v>79</v>
          </cell>
          <cell r="B8" t="str">
            <v>1.01.01.01</v>
          </cell>
          <cell r="C8" t="str">
            <v/>
          </cell>
          <cell r="D8" t="str">
            <v>DISPONIBILIDADES</v>
          </cell>
          <cell r="I8">
            <v>3201897.8</v>
          </cell>
          <cell r="K8">
            <v>2867633.03</v>
          </cell>
          <cell r="M8">
            <v>334264.77</v>
          </cell>
          <cell r="N8">
            <v>0</v>
          </cell>
        </row>
        <row r="9">
          <cell r="A9" t="str">
            <v>10003</v>
          </cell>
          <cell r="B9" t="str">
            <v>1.01.01.01.01</v>
          </cell>
          <cell r="C9" t="str">
            <v/>
          </cell>
          <cell r="D9" t="str">
            <v>CAIXA</v>
          </cell>
          <cell r="I9">
            <v>2387.09</v>
          </cell>
          <cell r="K9">
            <v>4387.09</v>
          </cell>
          <cell r="M9">
            <v>-2000</v>
          </cell>
          <cell r="N9">
            <v>0</v>
          </cell>
        </row>
        <row r="10">
          <cell r="A10" t="str">
            <v>10004</v>
          </cell>
          <cell r="B10" t="str">
            <v>1.01.01.01.01.001</v>
          </cell>
          <cell r="C10" t="str">
            <v/>
          </cell>
          <cell r="D10" t="str">
            <v>FUNDO FIXO DE CAIXA</v>
          </cell>
          <cell r="I10">
            <v>0.09</v>
          </cell>
          <cell r="K10">
            <v>2000.09</v>
          </cell>
          <cell r="M10">
            <v>-2000</v>
          </cell>
          <cell r="N10" t="e">
            <v>#N/A</v>
          </cell>
        </row>
        <row r="11">
          <cell r="A11" t="str">
            <v>15963</v>
          </cell>
          <cell r="B11" t="str">
            <v>1.01.01.01.01.007</v>
          </cell>
          <cell r="C11" t="str">
            <v/>
          </cell>
          <cell r="D11" t="str">
            <v>PATROCÍNIOS/PERMUTA PUBLICITÁRIA</v>
          </cell>
          <cell r="I11">
            <v>2387</v>
          </cell>
          <cell r="K11">
            <v>2387</v>
          </cell>
          <cell r="M11">
            <v>0</v>
          </cell>
          <cell r="N11">
            <v>0</v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N12">
            <v>0</v>
          </cell>
        </row>
        <row r="13">
          <cell r="A13" t="str">
            <v>50</v>
          </cell>
          <cell r="B13" t="str">
            <v>1.01.01.01.02</v>
          </cell>
          <cell r="C13" t="str">
            <v/>
          </cell>
          <cell r="D13" t="str">
            <v>BANCOS CONTA MOVIMENTO REC LIVRE</v>
          </cell>
          <cell r="I13">
            <v>1923535.48</v>
          </cell>
          <cell r="K13">
            <v>1923781.33</v>
          </cell>
          <cell r="M13">
            <v>-245.85</v>
          </cell>
          <cell r="N13">
            <v>0</v>
          </cell>
        </row>
        <row r="14">
          <cell r="A14" t="str">
            <v>107166</v>
          </cell>
          <cell r="B14" t="str">
            <v>1.01.01.01.02.035</v>
          </cell>
          <cell r="C14" t="str">
            <v/>
          </cell>
          <cell r="D14" t="str">
            <v>MDF BB 4307-9 11707-2</v>
          </cell>
          <cell r="I14">
            <v>1661176.35</v>
          </cell>
          <cell r="K14">
            <v>1660967.94</v>
          </cell>
          <cell r="M14">
            <v>208.41</v>
          </cell>
          <cell r="N14">
            <v>0</v>
          </cell>
        </row>
        <row r="15">
          <cell r="A15" t="str">
            <v>107190</v>
          </cell>
          <cell r="B15" t="str">
            <v>1.01.01.01.02.036</v>
          </cell>
          <cell r="C15" t="str">
            <v/>
          </cell>
          <cell r="D15" t="str">
            <v>MDF BB 4307-9 11708-0 CAPTAÇÃO</v>
          </cell>
          <cell r="I15">
            <v>204976.63</v>
          </cell>
          <cell r="K15">
            <v>205193.49</v>
          </cell>
          <cell r="M15">
            <v>-216.86</v>
          </cell>
          <cell r="N15">
            <v>0</v>
          </cell>
        </row>
        <row r="16">
          <cell r="A16" t="str">
            <v>107212</v>
          </cell>
          <cell r="B16" t="str">
            <v>1.01.01.01.02.037</v>
          </cell>
          <cell r="C16" t="str">
            <v/>
          </cell>
          <cell r="D16" t="str">
            <v>MDF BB 4307-9 11709-9 FD DE REVERSA</v>
          </cell>
          <cell r="I16">
            <v>49185</v>
          </cell>
          <cell r="K16">
            <v>49059.95</v>
          </cell>
          <cell r="M16">
            <v>125.05</v>
          </cell>
          <cell r="N16">
            <v>0</v>
          </cell>
        </row>
        <row r="17">
          <cell r="A17" t="str">
            <v>107220</v>
          </cell>
          <cell r="B17" t="str">
            <v>1.01.01.01.02.038</v>
          </cell>
          <cell r="C17" t="str">
            <v/>
          </cell>
          <cell r="D17" t="str">
            <v>MDF BB 4307-9 11710-2 FD CONTING</v>
          </cell>
          <cell r="I17">
            <v>8197.5</v>
          </cell>
          <cell r="K17">
            <v>8559.9500000000007</v>
          </cell>
          <cell r="M17">
            <v>-362.45</v>
          </cell>
          <cell r="N17">
            <v>0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N18">
            <v>0</v>
          </cell>
        </row>
        <row r="19">
          <cell r="A19" t="str">
            <v>49</v>
          </cell>
          <cell r="B19" t="str">
            <v>1.01.01.01.03</v>
          </cell>
          <cell r="C19" t="str">
            <v/>
          </cell>
          <cell r="D19" t="str">
            <v>BANCO CONTA MOVIMENTO REC TERCEIROS</v>
          </cell>
          <cell r="I19">
            <v>37694.339999999997</v>
          </cell>
          <cell r="K19">
            <v>37694.339999999997</v>
          </cell>
          <cell r="M19">
            <v>0</v>
          </cell>
          <cell r="N19">
            <v>0</v>
          </cell>
        </row>
        <row r="20">
          <cell r="A20" t="str">
            <v>108340</v>
          </cell>
          <cell r="B20" t="str">
            <v>1.01.01.01.03.021</v>
          </cell>
          <cell r="C20" t="str">
            <v/>
          </cell>
          <cell r="D20" t="str">
            <v>MDF BB 1191 44020-5 - MINC PRONAC 204732</v>
          </cell>
          <cell r="I20">
            <v>37694.339999999997</v>
          </cell>
          <cell r="K20">
            <v>37694.339999999997</v>
          </cell>
          <cell r="M20">
            <v>0</v>
          </cell>
          <cell r="N20" t="e">
            <v>#N/A</v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N21">
            <v>0</v>
          </cell>
        </row>
        <row r="22">
          <cell r="A22" t="str">
            <v>48</v>
          </cell>
          <cell r="B22" t="str">
            <v>1.01.01.01.04</v>
          </cell>
          <cell r="C22" t="str">
            <v/>
          </cell>
          <cell r="D22" t="str">
            <v>APLICACOES FINANCEIRAS RECURSOS LIVRES</v>
          </cell>
          <cell r="I22">
            <v>1193332.99</v>
          </cell>
          <cell r="K22">
            <v>863304.55</v>
          </cell>
          <cell r="M22">
            <v>330028.44</v>
          </cell>
          <cell r="N22">
            <v>0</v>
          </cell>
        </row>
        <row r="23">
          <cell r="A23" t="str">
            <v>107174</v>
          </cell>
          <cell r="B23" t="str">
            <v>1.01.01.01.04.070</v>
          </cell>
          <cell r="C23" t="str">
            <v/>
          </cell>
          <cell r="D23" t="str">
            <v>MDF BB APL 4307-9 11707-2 CDB DI</v>
          </cell>
          <cell r="I23">
            <v>897970.56</v>
          </cell>
          <cell r="K23">
            <v>856999.9</v>
          </cell>
          <cell r="M23">
            <v>40970.660000000003</v>
          </cell>
          <cell r="N23">
            <v>0</v>
          </cell>
        </row>
        <row r="24">
          <cell r="A24" t="str">
            <v>107204</v>
          </cell>
          <cell r="B24" t="str">
            <v>1.01.01.01.04.072</v>
          </cell>
          <cell r="C24" t="str">
            <v/>
          </cell>
          <cell r="D24" t="str">
            <v>MDF BB APL 4307-9 11708-0 CAPTAÇÃO RF Ref DI Plus Á</v>
          </cell>
          <cell r="I24">
            <v>630.46</v>
          </cell>
          <cell r="K24">
            <v>0</v>
          </cell>
          <cell r="M24">
            <v>630.46</v>
          </cell>
          <cell r="N24">
            <v>0</v>
          </cell>
        </row>
        <row r="25">
          <cell r="A25" t="str">
            <v>107239</v>
          </cell>
          <cell r="B25" t="str">
            <v>1.01.01.01.04.073</v>
          </cell>
          <cell r="C25" t="str">
            <v/>
          </cell>
          <cell r="D25" t="str">
            <v>MDF BB APL 4307-9 11710-2 FD CONTING CDB DI</v>
          </cell>
          <cell r="I25">
            <v>17454.77</v>
          </cell>
          <cell r="K25">
            <v>1796.77</v>
          </cell>
          <cell r="M25">
            <v>15658</v>
          </cell>
          <cell r="N25">
            <v>0</v>
          </cell>
        </row>
        <row r="26">
          <cell r="A26" t="str">
            <v>107476</v>
          </cell>
          <cell r="B26" t="str">
            <v>1.01.01.01.04.075</v>
          </cell>
          <cell r="C26" t="str">
            <v/>
          </cell>
          <cell r="D26" t="str">
            <v>MDF BB APL 4307-9 11708-0 CAPTAÇÃO CDB DI</v>
          </cell>
          <cell r="I26">
            <v>220166.63</v>
          </cell>
          <cell r="K26">
            <v>2808.65</v>
          </cell>
          <cell r="M26">
            <v>217357.98</v>
          </cell>
          <cell r="N26">
            <v>0</v>
          </cell>
        </row>
        <row r="27">
          <cell r="A27" t="str">
            <v>107689</v>
          </cell>
          <cell r="B27" t="str">
            <v>1.01.01.01.04.078</v>
          </cell>
          <cell r="C27" t="str">
            <v/>
          </cell>
          <cell r="D27" t="str">
            <v>MDF BB APL 4307-9 11709-9 RESERVA CDB DI</v>
          </cell>
          <cell r="I27">
            <v>57110.57</v>
          </cell>
          <cell r="K27">
            <v>1699.23</v>
          </cell>
          <cell r="M27">
            <v>55411.34</v>
          </cell>
          <cell r="N27">
            <v>0</v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N28">
            <v>0</v>
          </cell>
        </row>
        <row r="29">
          <cell r="A29" t="str">
            <v>39</v>
          </cell>
          <cell r="B29" t="str">
            <v>1.01.01.01.05</v>
          </cell>
          <cell r="C29" t="str">
            <v/>
          </cell>
          <cell r="D29" t="str">
            <v>APLICACOES FINANCEIRAS REC.TERCEIROS</v>
          </cell>
          <cell r="I29">
            <v>44947.9</v>
          </cell>
          <cell r="K29">
            <v>38465.72</v>
          </cell>
          <cell r="M29">
            <v>6482.18</v>
          </cell>
          <cell r="N29">
            <v>0</v>
          </cell>
        </row>
        <row r="30">
          <cell r="A30" t="str">
            <v>106070</v>
          </cell>
          <cell r="B30" t="str">
            <v>1.01.01.01.05.027</v>
          </cell>
          <cell r="C30" t="str">
            <v/>
          </cell>
          <cell r="D30" t="str">
            <v>MDF BB 1191 43857 - X MESP 2000900-00 S PUBLICO</v>
          </cell>
          <cell r="I30">
            <v>8673.11</v>
          </cell>
          <cell r="K30">
            <v>0</v>
          </cell>
          <cell r="M30">
            <v>8673.11</v>
          </cell>
          <cell r="N30">
            <v>0</v>
          </cell>
        </row>
        <row r="31">
          <cell r="A31" t="str">
            <v>106216</v>
          </cell>
          <cell r="B31" t="str">
            <v>1.01.01.01.05.029</v>
          </cell>
          <cell r="C31" t="str">
            <v/>
          </cell>
          <cell r="D31" t="str">
            <v>MDF - BB 42197-9 P SOBERANO MESP 1814206 LEI DO ESP</v>
          </cell>
          <cell r="I31">
            <v>53.84</v>
          </cell>
          <cell r="K31">
            <v>0</v>
          </cell>
          <cell r="M31">
            <v>53.84</v>
          </cell>
          <cell r="N31">
            <v>0</v>
          </cell>
        </row>
        <row r="32">
          <cell r="A32" t="str">
            <v>106224</v>
          </cell>
          <cell r="B32" t="str">
            <v>1.01.01.01.05.030</v>
          </cell>
          <cell r="C32" t="str">
            <v/>
          </cell>
          <cell r="D32" t="str">
            <v>MDF BB 44090-6 MESP-1814206-00 S.Público Automático</v>
          </cell>
          <cell r="I32">
            <v>2696.57</v>
          </cell>
          <cell r="K32">
            <v>0</v>
          </cell>
          <cell r="M32">
            <v>2696.57</v>
          </cell>
          <cell r="N32">
            <v>0</v>
          </cell>
        </row>
        <row r="33">
          <cell r="A33" t="str">
            <v>107140</v>
          </cell>
          <cell r="B33" t="str">
            <v>1.01.01.01.05.034</v>
          </cell>
          <cell r="C33" t="str">
            <v/>
          </cell>
          <cell r="D33" t="str">
            <v>MDF - BB 1191 44020-5 MINC PRONAC 204732 S.Público</v>
          </cell>
          <cell r="I33">
            <v>31294.38</v>
          </cell>
          <cell r="K33">
            <v>37865.72</v>
          </cell>
          <cell r="M33">
            <v>-6571.34</v>
          </cell>
          <cell r="N33">
            <v>0</v>
          </cell>
        </row>
        <row r="34">
          <cell r="A34" t="str">
            <v>108154</v>
          </cell>
          <cell r="B34" t="str">
            <v>1.01.01.01.05.038</v>
          </cell>
          <cell r="C34" t="str">
            <v/>
          </cell>
          <cell r="D34" t="str">
            <v>MLP BB 4307 12031-6 - PROAC</v>
          </cell>
          <cell r="I34">
            <v>2230</v>
          </cell>
          <cell r="K34">
            <v>600</v>
          </cell>
          <cell r="M34">
            <v>1630</v>
          </cell>
          <cell r="N34" t="e">
            <v>#N/A</v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N35">
            <v>0</v>
          </cell>
        </row>
        <row r="36">
          <cell r="A36" t="str">
            <v>10017</v>
          </cell>
          <cell r="B36" t="str">
            <v>1.01.02</v>
          </cell>
          <cell r="C36" t="str">
            <v/>
          </cell>
          <cell r="D36" t="str">
            <v>REALIZAVES A CURTO PRAZO</v>
          </cell>
          <cell r="I36">
            <v>323596.59999999998</v>
          </cell>
          <cell r="K36">
            <v>337719.81</v>
          </cell>
          <cell r="M36">
            <v>-14123.21</v>
          </cell>
          <cell r="N36">
            <v>0</v>
          </cell>
        </row>
        <row r="37">
          <cell r="A37" t="str">
            <v>26</v>
          </cell>
          <cell r="B37" t="str">
            <v>1.01.02.01</v>
          </cell>
          <cell r="C37" t="str">
            <v/>
          </cell>
          <cell r="D37" t="str">
            <v>A RECEBER</v>
          </cell>
          <cell r="I37">
            <v>197869.6</v>
          </cell>
          <cell r="K37">
            <v>201918.37</v>
          </cell>
          <cell r="M37">
            <v>-4048.77</v>
          </cell>
          <cell r="N37">
            <v>0</v>
          </cell>
        </row>
        <row r="38">
          <cell r="A38" t="str">
            <v>10018</v>
          </cell>
          <cell r="B38" t="str">
            <v>1.01.02.01.01</v>
          </cell>
          <cell r="C38" t="str">
            <v/>
          </cell>
          <cell r="D38" t="str">
            <v>CONTAS A RECEBER</v>
          </cell>
          <cell r="I38">
            <v>197869.6</v>
          </cell>
          <cell r="K38">
            <v>201918.37</v>
          </cell>
          <cell r="M38">
            <v>-4048.77</v>
          </cell>
          <cell r="N38">
            <v>0</v>
          </cell>
        </row>
        <row r="39">
          <cell r="A39" t="str">
            <v>10024</v>
          </cell>
          <cell r="B39" t="str">
            <v>1.01.02.01.01.006</v>
          </cell>
          <cell r="C39" t="str">
            <v/>
          </cell>
          <cell r="D39" t="str">
            <v>DUPLICATAS A RECEBER</v>
          </cell>
          <cell r="I39">
            <v>69614</v>
          </cell>
          <cell r="K39">
            <v>83614</v>
          </cell>
          <cell r="M39">
            <v>-14000</v>
          </cell>
          <cell r="N39">
            <v>0</v>
          </cell>
        </row>
        <row r="40">
          <cell r="A40" t="str">
            <v>10025</v>
          </cell>
          <cell r="B40" t="str">
            <v>1.01.02.01.01.007</v>
          </cell>
          <cell r="C40" t="str">
            <v/>
          </cell>
          <cell r="D40" t="str">
            <v>BILHETERIA A RECEBER</v>
          </cell>
          <cell r="I40">
            <v>97825</v>
          </cell>
          <cell r="K40">
            <v>82080</v>
          </cell>
          <cell r="M40">
            <v>15745</v>
          </cell>
          <cell r="N40">
            <v>0</v>
          </cell>
        </row>
        <row r="41">
          <cell r="A41" t="str">
            <v>10027</v>
          </cell>
          <cell r="B41" t="str">
            <v>1.01.02.01.01.009</v>
          </cell>
          <cell r="C41" t="str">
            <v/>
          </cell>
          <cell r="D41" t="str">
            <v>ALUGUEIS A RECEBER</v>
          </cell>
          <cell r="I41">
            <v>26300.37</v>
          </cell>
          <cell r="K41">
            <v>36224.370000000003</v>
          </cell>
          <cell r="M41">
            <v>-9924</v>
          </cell>
          <cell r="N41">
            <v>0</v>
          </cell>
        </row>
        <row r="42">
          <cell r="A42" t="str">
            <v>10029</v>
          </cell>
          <cell r="B42" t="str">
            <v>1.01.02.01.01.510</v>
          </cell>
          <cell r="C42" t="str">
            <v/>
          </cell>
          <cell r="D42" t="str">
            <v>OUTROS VALORES A RECEBER</v>
          </cell>
          <cell r="I42">
            <v>4130.2299999999996</v>
          </cell>
          <cell r="K42">
            <v>0</v>
          </cell>
          <cell r="M42">
            <v>4130.2299999999996</v>
          </cell>
          <cell r="N42">
            <v>0</v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N43">
            <v>0</v>
          </cell>
        </row>
        <row r="44">
          <cell r="A44" t="str">
            <v>28</v>
          </cell>
          <cell r="B44" t="str">
            <v>1.01.02.02</v>
          </cell>
          <cell r="C44" t="str">
            <v/>
          </cell>
          <cell r="D44" t="str">
            <v>ADIANTAMENTOS</v>
          </cell>
          <cell r="I44">
            <v>125727</v>
          </cell>
          <cell r="K44">
            <v>132214.41</v>
          </cell>
          <cell r="M44">
            <v>-6487.41</v>
          </cell>
          <cell r="N44">
            <v>0</v>
          </cell>
        </row>
        <row r="45">
          <cell r="A45" t="str">
            <v>31</v>
          </cell>
          <cell r="B45" t="str">
            <v>1.01.02.02.01</v>
          </cell>
          <cell r="C45" t="str">
            <v/>
          </cell>
          <cell r="D45" t="str">
            <v>ADTO</v>
          </cell>
          <cell r="I45">
            <v>125727</v>
          </cell>
          <cell r="K45">
            <v>132214.41</v>
          </cell>
          <cell r="M45">
            <v>-6487.41</v>
          </cell>
          <cell r="N45">
            <v>0</v>
          </cell>
        </row>
        <row r="46">
          <cell r="A46" t="str">
            <v>10031</v>
          </cell>
          <cell r="B46" t="str">
            <v>1.01.02.02.01.001</v>
          </cell>
          <cell r="C46" t="str">
            <v/>
          </cell>
          <cell r="D46" t="str">
            <v>ADIANTAMENTO SALARIAL</v>
          </cell>
          <cell r="I46">
            <v>107130</v>
          </cell>
          <cell r="K46">
            <v>107130</v>
          </cell>
          <cell r="M46">
            <v>0</v>
          </cell>
          <cell r="N46">
            <v>0</v>
          </cell>
        </row>
        <row r="47">
          <cell r="A47" t="str">
            <v>10032</v>
          </cell>
          <cell r="B47" t="str">
            <v>1.01.02.02.01.002</v>
          </cell>
          <cell r="C47" t="str">
            <v/>
          </cell>
          <cell r="D47" t="str">
            <v>ADIANTAMENTO DE FERIAS</v>
          </cell>
          <cell r="I47">
            <v>18597</v>
          </cell>
          <cell r="K47">
            <v>25084.41</v>
          </cell>
          <cell r="M47">
            <v>-6487.41</v>
          </cell>
          <cell r="N47">
            <v>0</v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N48">
            <v>0</v>
          </cell>
        </row>
        <row r="49">
          <cell r="A49" t="str">
            <v>72</v>
          </cell>
          <cell r="B49" t="str">
            <v>1.01.02.50</v>
          </cell>
          <cell r="C49" t="str">
            <v/>
          </cell>
          <cell r="D49" t="str">
            <v>DESPESAS ANTECIPADAS</v>
          </cell>
          <cell r="I49">
            <v>0</v>
          </cell>
          <cell r="K49">
            <v>3587.03</v>
          </cell>
          <cell r="M49">
            <v>-3587.03</v>
          </cell>
          <cell r="N49">
            <v>0</v>
          </cell>
        </row>
        <row r="50">
          <cell r="A50" t="str">
            <v>73</v>
          </cell>
          <cell r="B50" t="str">
            <v>1.01.02.50.01</v>
          </cell>
          <cell r="C50" t="str">
            <v/>
          </cell>
          <cell r="D50" t="str">
            <v>DESPESAS ANTECIPADAS</v>
          </cell>
          <cell r="I50">
            <v>0</v>
          </cell>
          <cell r="K50">
            <v>3587.03</v>
          </cell>
          <cell r="M50">
            <v>-3587.03</v>
          </cell>
          <cell r="N50">
            <v>0</v>
          </cell>
        </row>
        <row r="51">
          <cell r="A51" t="str">
            <v>10058</v>
          </cell>
          <cell r="B51" t="str">
            <v>1.01.02.50.01.001</v>
          </cell>
          <cell r="C51" t="str">
            <v/>
          </cell>
          <cell r="D51" t="str">
            <v>PREMIOS DE SEGUROS A APROPRIAR</v>
          </cell>
          <cell r="I51">
            <v>0</v>
          </cell>
          <cell r="K51">
            <v>3587.03</v>
          </cell>
          <cell r="M51">
            <v>-3587.03</v>
          </cell>
          <cell r="N51">
            <v>0</v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N52">
            <v>0</v>
          </cell>
        </row>
        <row r="53">
          <cell r="A53" t="str">
            <v>46</v>
          </cell>
          <cell r="B53" t="str">
            <v>1.02</v>
          </cell>
          <cell r="C53" t="str">
            <v/>
          </cell>
          <cell r="D53" t="str">
            <v>ATIVO NAO CIRCULANTE</v>
          </cell>
          <cell r="I53">
            <v>0</v>
          </cell>
          <cell r="K53">
            <v>19525.810000000001</v>
          </cell>
          <cell r="M53">
            <v>-19525.810000000001</v>
          </cell>
          <cell r="N53">
            <v>0</v>
          </cell>
        </row>
        <row r="54">
          <cell r="A54" t="str">
            <v>47</v>
          </cell>
          <cell r="B54" t="str">
            <v>1.02.03</v>
          </cell>
          <cell r="C54" t="str">
            <v/>
          </cell>
          <cell r="D54" t="str">
            <v>ATIVO PERMANENTE</v>
          </cell>
          <cell r="I54">
            <v>0</v>
          </cell>
          <cell r="K54">
            <v>19525.810000000001</v>
          </cell>
          <cell r="M54">
            <v>-19525.810000000001</v>
          </cell>
          <cell r="N54">
            <v>0</v>
          </cell>
        </row>
        <row r="55">
          <cell r="A55" t="str">
            <v>69</v>
          </cell>
          <cell r="B55" t="str">
            <v>1.02.03.07</v>
          </cell>
          <cell r="C55" t="str">
            <v/>
          </cell>
          <cell r="D55" t="str">
            <v>DEPR. VINCULADAS CONTRATO DE GESTAO</v>
          </cell>
          <cell r="I55">
            <v>0</v>
          </cell>
          <cell r="K55">
            <v>19525.810000000001</v>
          </cell>
          <cell r="M55">
            <v>-19525.810000000001</v>
          </cell>
          <cell r="N55">
            <v>0</v>
          </cell>
        </row>
        <row r="56">
          <cell r="A56" t="str">
            <v>68</v>
          </cell>
          <cell r="B56" t="str">
            <v>1.02.03.07.01</v>
          </cell>
          <cell r="C56" t="str">
            <v/>
          </cell>
          <cell r="D56" t="str">
            <v>DEPR CONTRATO GESTAO</v>
          </cell>
          <cell r="I56">
            <v>0</v>
          </cell>
          <cell r="K56">
            <v>19525.810000000001</v>
          </cell>
          <cell r="M56">
            <v>-19525.810000000001</v>
          </cell>
          <cell r="N56">
            <v>0</v>
          </cell>
        </row>
        <row r="57">
          <cell r="A57" t="str">
            <v>36497</v>
          </cell>
          <cell r="B57" t="str">
            <v>1.02.03.07.01.002</v>
          </cell>
          <cell r="C57" t="str">
            <v/>
          </cell>
          <cell r="D57" t="str">
            <v>DEPREC ACUM MAQUINAS E EQUIPAMENTO</v>
          </cell>
          <cell r="I57">
            <v>0</v>
          </cell>
          <cell r="K57">
            <v>4475.8500000000004</v>
          </cell>
          <cell r="M57">
            <v>-4475.8500000000004</v>
          </cell>
          <cell r="N57">
            <v>0</v>
          </cell>
        </row>
        <row r="58">
          <cell r="A58" t="str">
            <v>36498</v>
          </cell>
          <cell r="B58" t="str">
            <v>1.02.03.07.01.003</v>
          </cell>
          <cell r="C58" t="str">
            <v/>
          </cell>
          <cell r="D58" t="str">
            <v>DEPREC ACUM MOVEIS E UTENSILIOS</v>
          </cell>
          <cell r="I58">
            <v>0</v>
          </cell>
          <cell r="K58">
            <v>2129.04</v>
          </cell>
          <cell r="M58">
            <v>-2129.04</v>
          </cell>
          <cell r="N58">
            <v>0</v>
          </cell>
        </row>
        <row r="59">
          <cell r="A59" t="str">
            <v>36499</v>
          </cell>
          <cell r="B59" t="str">
            <v>1.02.03.07.01.004</v>
          </cell>
          <cell r="C59" t="str">
            <v/>
          </cell>
          <cell r="D59" t="str">
            <v>DEPREC ACUM EQUIPAMENTOS PROC DADOS</v>
          </cell>
          <cell r="I59">
            <v>0</v>
          </cell>
          <cell r="K59">
            <v>12829.34</v>
          </cell>
          <cell r="M59">
            <v>-12829.34</v>
          </cell>
          <cell r="N59">
            <v>0</v>
          </cell>
        </row>
        <row r="60">
          <cell r="A60" t="str">
            <v>36502</v>
          </cell>
          <cell r="B60" t="str">
            <v>1.02.03.07.01.007</v>
          </cell>
          <cell r="C60" t="str">
            <v/>
          </cell>
          <cell r="D60" t="str">
            <v>DEPREC ACUM EQUIP TELECOMUNICACOES</v>
          </cell>
          <cell r="I60">
            <v>0</v>
          </cell>
          <cell r="K60">
            <v>91.58</v>
          </cell>
          <cell r="M60">
            <v>-91.58</v>
          </cell>
          <cell r="N60">
            <v>0</v>
          </cell>
        </row>
        <row r="61">
          <cell r="A61" t="str">
            <v/>
          </cell>
          <cell r="B61" t="str">
            <v/>
          </cell>
          <cell r="C61" t="str">
            <v/>
          </cell>
          <cell r="D61" t="str">
            <v/>
          </cell>
          <cell r="N61">
            <v>0</v>
          </cell>
        </row>
        <row r="62">
          <cell r="A62" t="str">
            <v>134</v>
          </cell>
          <cell r="B62" t="str">
            <v>2</v>
          </cell>
          <cell r="C62" t="str">
            <v>PASSIVO</v>
          </cell>
          <cell r="I62">
            <v>1569092.09</v>
          </cell>
          <cell r="K62">
            <v>1869707.84</v>
          </cell>
          <cell r="M62">
            <v>300615.75</v>
          </cell>
          <cell r="N62">
            <v>0</v>
          </cell>
        </row>
        <row r="63">
          <cell r="A63" t="str">
            <v>135</v>
          </cell>
          <cell r="B63" t="str">
            <v>2.01</v>
          </cell>
          <cell r="C63" t="str">
            <v/>
          </cell>
          <cell r="D63" t="str">
            <v>PASSIVO CIRCULANTE</v>
          </cell>
          <cell r="I63">
            <v>1549566.28</v>
          </cell>
          <cell r="K63">
            <v>1869707.84</v>
          </cell>
          <cell r="M63">
            <v>320141.56</v>
          </cell>
          <cell r="N63">
            <v>0</v>
          </cell>
        </row>
        <row r="64">
          <cell r="A64" t="str">
            <v>93</v>
          </cell>
          <cell r="B64" t="str">
            <v>2.01.01</v>
          </cell>
          <cell r="C64" t="str">
            <v/>
          </cell>
          <cell r="D64" t="str">
            <v>EXIGIVEIS A CURTO PRAZO</v>
          </cell>
          <cell r="I64">
            <v>1549566.28</v>
          </cell>
          <cell r="K64">
            <v>1869707.84</v>
          </cell>
          <cell r="M64">
            <v>320141.56</v>
          </cell>
          <cell r="N64">
            <v>0</v>
          </cell>
        </row>
        <row r="65">
          <cell r="A65" t="str">
            <v>119</v>
          </cell>
          <cell r="B65" t="str">
            <v>2.01.01.02</v>
          </cell>
          <cell r="C65" t="str">
            <v/>
          </cell>
          <cell r="D65" t="str">
            <v>OBRIGACOES TRABALHISTAS</v>
          </cell>
          <cell r="I65">
            <v>437686.43</v>
          </cell>
          <cell r="K65">
            <v>487083.42</v>
          </cell>
          <cell r="M65">
            <v>49396.99</v>
          </cell>
          <cell r="N65">
            <v>0</v>
          </cell>
        </row>
        <row r="66">
          <cell r="A66" t="str">
            <v>120</v>
          </cell>
          <cell r="B66" t="str">
            <v>2.01.01.02.01</v>
          </cell>
          <cell r="C66" t="str">
            <v/>
          </cell>
          <cell r="D66" t="str">
            <v>OBRIGACOES TRABALHISTAS</v>
          </cell>
          <cell r="I66">
            <v>398105.73</v>
          </cell>
          <cell r="K66">
            <v>398698.71</v>
          </cell>
          <cell r="M66">
            <v>592.98</v>
          </cell>
          <cell r="N66">
            <v>0</v>
          </cell>
        </row>
        <row r="67">
          <cell r="A67" t="str">
            <v>20009</v>
          </cell>
          <cell r="B67" t="str">
            <v>2.01.01.02.01.001</v>
          </cell>
          <cell r="C67" t="str">
            <v/>
          </cell>
          <cell r="D67" t="str">
            <v>SALARIOS A PAGAR</v>
          </cell>
          <cell r="I67">
            <v>311387.90000000002</v>
          </cell>
          <cell r="K67">
            <v>311387.90000000002</v>
          </cell>
          <cell r="M67">
            <v>0</v>
          </cell>
          <cell r="N67">
            <v>0</v>
          </cell>
        </row>
        <row r="68">
          <cell r="A68" t="str">
            <v>20012</v>
          </cell>
          <cell r="B68" t="str">
            <v>2.01.01.02.01.510</v>
          </cell>
          <cell r="C68" t="str">
            <v/>
          </cell>
          <cell r="D68" t="str">
            <v>OUTRAS OBRIGACOES TRABALHISTAS A RECOLH</v>
          </cell>
          <cell r="I68">
            <v>86717.83</v>
          </cell>
          <cell r="K68">
            <v>87310.81</v>
          </cell>
          <cell r="M68">
            <v>592.98</v>
          </cell>
          <cell r="N68">
            <v>0</v>
          </cell>
        </row>
        <row r="69">
          <cell r="A69" t="str">
            <v/>
          </cell>
          <cell r="B69" t="str">
            <v/>
          </cell>
          <cell r="C69" t="str">
            <v/>
          </cell>
          <cell r="D69" t="str">
            <v/>
          </cell>
          <cell r="N69">
            <v>0</v>
          </cell>
        </row>
        <row r="70">
          <cell r="A70" t="str">
            <v>100013</v>
          </cell>
          <cell r="B70" t="str">
            <v>2.01.01.02.02</v>
          </cell>
          <cell r="C70" t="str">
            <v/>
          </cell>
          <cell r="D70" t="str">
            <v>PROVISOES TRABALHISTAS</v>
          </cell>
          <cell r="I70">
            <v>39580.699999999997</v>
          </cell>
          <cell r="K70">
            <v>88384.71</v>
          </cell>
          <cell r="M70">
            <v>48804.01</v>
          </cell>
          <cell r="N70">
            <v>0</v>
          </cell>
        </row>
        <row r="71">
          <cell r="A71" t="str">
            <v>100021</v>
          </cell>
          <cell r="B71" t="str">
            <v>2.01.01.02.02.001</v>
          </cell>
          <cell r="C71" t="str">
            <v/>
          </cell>
          <cell r="D71" t="str">
            <v>PROVISAO P/ 13º SALARIO</v>
          </cell>
          <cell r="I71">
            <v>87.97</v>
          </cell>
          <cell r="K71">
            <v>24341.51</v>
          </cell>
          <cell r="M71">
            <v>24253.54</v>
          </cell>
          <cell r="N71">
            <v>0</v>
          </cell>
        </row>
        <row r="72">
          <cell r="A72" t="str">
            <v>100030</v>
          </cell>
          <cell r="B72" t="str">
            <v>2.01.01.02.02.002</v>
          </cell>
          <cell r="C72" t="str">
            <v/>
          </cell>
          <cell r="D72" t="str">
            <v>PROVISAO P/ FERIAS E 1/3</v>
          </cell>
          <cell r="I72">
            <v>28800.65</v>
          </cell>
          <cell r="K72">
            <v>40601.43</v>
          </cell>
          <cell r="M72">
            <v>11800.78</v>
          </cell>
          <cell r="N72">
            <v>0</v>
          </cell>
        </row>
        <row r="73">
          <cell r="A73" t="str">
            <v>100048</v>
          </cell>
          <cell r="B73" t="str">
            <v>2.01.01.02.02.003</v>
          </cell>
          <cell r="C73" t="str">
            <v/>
          </cell>
          <cell r="D73" t="str">
            <v>PROVISAO FGTS S/ 13º SALARIO</v>
          </cell>
          <cell r="I73">
            <v>273.67</v>
          </cell>
          <cell r="K73">
            <v>1953.06</v>
          </cell>
          <cell r="M73">
            <v>1679.39</v>
          </cell>
          <cell r="N73">
            <v>0</v>
          </cell>
        </row>
        <row r="74">
          <cell r="A74" t="str">
            <v>100056</v>
          </cell>
          <cell r="B74" t="str">
            <v>2.01.01.02.02.004</v>
          </cell>
          <cell r="C74" t="str">
            <v/>
          </cell>
          <cell r="D74" t="str">
            <v>PROVISAO FGTS S/ FERIAS E 1/3</v>
          </cell>
          <cell r="I74">
            <v>2303.7800000000002</v>
          </cell>
          <cell r="K74">
            <v>3247.85</v>
          </cell>
          <cell r="M74">
            <v>944.07</v>
          </cell>
          <cell r="N74">
            <v>0</v>
          </cell>
        </row>
        <row r="75">
          <cell r="A75" t="str">
            <v>100064</v>
          </cell>
          <cell r="B75" t="str">
            <v>2.01.01.02.02.005</v>
          </cell>
          <cell r="C75" t="str">
            <v/>
          </cell>
          <cell r="D75" t="str">
            <v>PROVISAO PIS S/ 13º SALARIO</v>
          </cell>
          <cell r="I75">
            <v>34.200000000000003</v>
          </cell>
          <cell r="K75">
            <v>244.13</v>
          </cell>
          <cell r="M75">
            <v>209.93</v>
          </cell>
          <cell r="N75">
            <v>0</v>
          </cell>
        </row>
        <row r="76">
          <cell r="A76" t="str">
            <v>100072</v>
          </cell>
          <cell r="B76" t="str">
            <v>2.01.01.02.02.006</v>
          </cell>
          <cell r="C76" t="str">
            <v/>
          </cell>
          <cell r="D76" t="str">
            <v>PROVISAO PIS S/ FERIAS E 1/3</v>
          </cell>
          <cell r="I76">
            <v>288</v>
          </cell>
          <cell r="K76">
            <v>406.02</v>
          </cell>
          <cell r="M76">
            <v>118.02</v>
          </cell>
          <cell r="N76">
            <v>0</v>
          </cell>
        </row>
        <row r="77">
          <cell r="A77" t="str">
            <v>100080</v>
          </cell>
          <cell r="B77" t="str">
            <v>2.01.01.02.02.007</v>
          </cell>
          <cell r="C77" t="str">
            <v/>
          </cell>
          <cell r="D77" t="str">
            <v>PROVISAO INSS S/ 13º SALARIO</v>
          </cell>
          <cell r="I77">
            <v>0</v>
          </cell>
          <cell r="K77">
            <v>6605.38</v>
          </cell>
          <cell r="M77">
            <v>6605.38</v>
          </cell>
          <cell r="N77">
            <v>0</v>
          </cell>
        </row>
        <row r="78">
          <cell r="A78" t="str">
            <v>100099</v>
          </cell>
          <cell r="B78" t="str">
            <v>2.01.01.02.02.008</v>
          </cell>
          <cell r="C78" t="str">
            <v/>
          </cell>
          <cell r="D78" t="str">
            <v>PROVISAO INSS S/FERIAS E 1/3</v>
          </cell>
          <cell r="I78">
            <v>7792.43</v>
          </cell>
          <cell r="K78">
            <v>10985.33</v>
          </cell>
          <cell r="M78">
            <v>3192.9</v>
          </cell>
          <cell r="N78">
            <v>0</v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N79">
            <v>0</v>
          </cell>
        </row>
        <row r="80">
          <cell r="A80" t="str">
            <v>85</v>
          </cell>
          <cell r="B80" t="str">
            <v>2.01.01.03</v>
          </cell>
          <cell r="C80" t="str">
            <v/>
          </cell>
          <cell r="D80" t="str">
            <v>ENCARGOS SOCIAIS E PREVIDENC A RECOLHER</v>
          </cell>
          <cell r="I80">
            <v>132509.79999999999</v>
          </cell>
          <cell r="K80">
            <v>134087.35999999999</v>
          </cell>
          <cell r="M80">
            <v>1577.56</v>
          </cell>
          <cell r="N80">
            <v>0</v>
          </cell>
        </row>
        <row r="81">
          <cell r="A81" t="str">
            <v>86</v>
          </cell>
          <cell r="B81" t="str">
            <v>2.01.01.03.01</v>
          </cell>
          <cell r="C81" t="str">
            <v/>
          </cell>
          <cell r="D81" t="str">
            <v>ENCARGOS SOCIAIS E PREVIDENC A RECOLHER</v>
          </cell>
          <cell r="I81">
            <v>132509.79999999999</v>
          </cell>
          <cell r="K81">
            <v>134087.35999999999</v>
          </cell>
          <cell r="M81">
            <v>1577.56</v>
          </cell>
          <cell r="N81">
            <v>0</v>
          </cell>
        </row>
        <row r="82">
          <cell r="A82" t="str">
            <v>20014</v>
          </cell>
          <cell r="B82" t="str">
            <v>2.01.01.03.01.001</v>
          </cell>
          <cell r="C82" t="str">
            <v/>
          </cell>
          <cell r="D82" t="str">
            <v>INSS A RECOLHER</v>
          </cell>
          <cell r="I82">
            <v>105678.39</v>
          </cell>
          <cell r="K82">
            <v>106829.04</v>
          </cell>
          <cell r="M82">
            <v>1150.6500000000001</v>
          </cell>
          <cell r="N82">
            <v>0</v>
          </cell>
        </row>
        <row r="83">
          <cell r="A83" t="str">
            <v>20015</v>
          </cell>
          <cell r="B83" t="str">
            <v>2.01.01.03.01.002</v>
          </cell>
          <cell r="C83" t="str">
            <v/>
          </cell>
          <cell r="D83" t="str">
            <v>FGTS A RECOLHER</v>
          </cell>
          <cell r="I83">
            <v>23836.880000000001</v>
          </cell>
          <cell r="K83">
            <v>24239.06</v>
          </cell>
          <cell r="M83">
            <v>402.18</v>
          </cell>
          <cell r="N83">
            <v>0</v>
          </cell>
        </row>
        <row r="84">
          <cell r="A84" t="str">
            <v>20017</v>
          </cell>
          <cell r="B84" t="str">
            <v>2.01.01.03.01.004</v>
          </cell>
          <cell r="C84" t="str">
            <v/>
          </cell>
          <cell r="D84" t="str">
            <v>PIS FOLHA DE SALARIOS A RECOLHER</v>
          </cell>
          <cell r="I84">
            <v>2994.53</v>
          </cell>
          <cell r="K84">
            <v>3019.26</v>
          </cell>
          <cell r="M84">
            <v>24.73</v>
          </cell>
          <cell r="N84">
            <v>0</v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N85">
            <v>0</v>
          </cell>
        </row>
        <row r="86">
          <cell r="A86" t="str">
            <v>121</v>
          </cell>
          <cell r="B86" t="str">
            <v>2.01.01.04</v>
          </cell>
          <cell r="C86" t="str">
            <v/>
          </cell>
          <cell r="D86" t="str">
            <v>OBRIGACOES TRIBUTARIAS A RECOLHER</v>
          </cell>
          <cell r="I86">
            <v>59145.79</v>
          </cell>
          <cell r="K86">
            <v>59215.99</v>
          </cell>
          <cell r="M86">
            <v>70.2</v>
          </cell>
          <cell r="N86">
            <v>0</v>
          </cell>
        </row>
        <row r="87">
          <cell r="A87" t="str">
            <v>122</v>
          </cell>
          <cell r="B87" t="str">
            <v>2.01.01.04.01</v>
          </cell>
          <cell r="C87" t="str">
            <v/>
          </cell>
          <cell r="D87" t="str">
            <v>OBRIGACOES TRIBUTARIAS A RECOLHER</v>
          </cell>
          <cell r="I87">
            <v>59145.79</v>
          </cell>
          <cell r="K87">
            <v>59215.99</v>
          </cell>
          <cell r="M87">
            <v>70.2</v>
          </cell>
          <cell r="N87">
            <v>0</v>
          </cell>
        </row>
        <row r="88">
          <cell r="A88" t="str">
            <v>20022</v>
          </cell>
          <cell r="B88" t="str">
            <v>2.01.01.04.01.003</v>
          </cell>
          <cell r="C88" t="str">
            <v/>
          </cell>
          <cell r="D88" t="str">
            <v>COFINS REC. BRUTA A RECOLHER</v>
          </cell>
          <cell r="I88">
            <v>4971.29</v>
          </cell>
          <cell r="K88">
            <v>6331.25</v>
          </cell>
          <cell r="M88">
            <v>1359.96</v>
          </cell>
          <cell r="N88">
            <v>0</v>
          </cell>
        </row>
        <row r="89">
          <cell r="A89" t="str">
            <v>20027</v>
          </cell>
          <cell r="B89" t="str">
            <v>2.01.01.04.01.008</v>
          </cell>
          <cell r="C89" t="str">
            <v/>
          </cell>
          <cell r="D89" t="str">
            <v>IRRF 0561 (FUNCIONARIOS) A RECOLHER</v>
          </cell>
          <cell r="I89">
            <v>27290.18</v>
          </cell>
          <cell r="K89">
            <v>26319.9</v>
          </cell>
          <cell r="M89">
            <v>-970.28</v>
          </cell>
          <cell r="N89">
            <v>0</v>
          </cell>
        </row>
        <row r="90">
          <cell r="A90" t="str">
            <v>20030</v>
          </cell>
          <cell r="B90" t="str">
            <v>2.01.01.04.01.011</v>
          </cell>
          <cell r="C90" t="str">
            <v/>
          </cell>
          <cell r="D90" t="str">
            <v>IRRF 1708 (P JURIDICA) A RECOLHER</v>
          </cell>
          <cell r="I90">
            <v>1678.65</v>
          </cell>
          <cell r="K90">
            <v>1578.28</v>
          </cell>
          <cell r="M90">
            <v>-100.37</v>
          </cell>
          <cell r="N90">
            <v>0</v>
          </cell>
        </row>
        <row r="91">
          <cell r="A91" t="str">
            <v>20031</v>
          </cell>
          <cell r="B91" t="str">
            <v>2.01.01.04.01.012</v>
          </cell>
          <cell r="C91" t="str">
            <v/>
          </cell>
          <cell r="D91" t="str">
            <v>PIS/COF/CSLL 5952 A RECOLHER</v>
          </cell>
          <cell r="I91">
            <v>7582.61</v>
          </cell>
          <cell r="K91">
            <v>7255.7</v>
          </cell>
          <cell r="M91">
            <v>-326.91000000000003</v>
          </cell>
          <cell r="N91">
            <v>0</v>
          </cell>
        </row>
        <row r="92">
          <cell r="A92" t="str">
            <v>20032</v>
          </cell>
          <cell r="B92" t="str">
            <v>2.01.01.04.01.013</v>
          </cell>
          <cell r="C92" t="str">
            <v/>
          </cell>
          <cell r="D92" t="str">
            <v>INSS RET FONTE FORNECEDORES A RECOLHER</v>
          </cell>
          <cell r="I92">
            <v>14843.36</v>
          </cell>
          <cell r="K92">
            <v>14951.16</v>
          </cell>
          <cell r="M92">
            <v>107.8</v>
          </cell>
          <cell r="N92">
            <v>0</v>
          </cell>
        </row>
        <row r="93">
          <cell r="A93" t="str">
            <v>20033</v>
          </cell>
          <cell r="B93" t="str">
            <v>2.01.01.04.01.014</v>
          </cell>
          <cell r="C93" t="str">
            <v/>
          </cell>
          <cell r="D93" t="str">
            <v>ISS RET FONTE FORNECEDORES A RECOLHER</v>
          </cell>
          <cell r="I93">
            <v>2779.7</v>
          </cell>
          <cell r="K93">
            <v>2779.7</v>
          </cell>
          <cell r="M93">
            <v>0</v>
          </cell>
          <cell r="N93">
            <v>0</v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N94">
            <v>0</v>
          </cell>
        </row>
        <row r="95">
          <cell r="A95" t="str">
            <v>128</v>
          </cell>
          <cell r="B95" t="str">
            <v>2.01.01.05</v>
          </cell>
          <cell r="C95" t="str">
            <v/>
          </cell>
          <cell r="D95" t="str">
            <v>OUTRAS OBRIGACOES</v>
          </cell>
          <cell r="I95">
            <v>310816.09999999998</v>
          </cell>
          <cell r="K95">
            <v>336991.74</v>
          </cell>
          <cell r="M95">
            <v>26175.64</v>
          </cell>
          <cell r="N95">
            <v>0</v>
          </cell>
        </row>
        <row r="96">
          <cell r="A96" t="str">
            <v>129</v>
          </cell>
          <cell r="B96" t="str">
            <v>2.01.01.05.01</v>
          </cell>
          <cell r="C96" t="str">
            <v/>
          </cell>
          <cell r="D96" t="str">
            <v>OUTRAS OBRIGACOES</v>
          </cell>
          <cell r="I96">
            <v>310816.09999999998</v>
          </cell>
          <cell r="K96">
            <v>336991.74</v>
          </cell>
          <cell r="M96">
            <v>26175.64</v>
          </cell>
          <cell r="N96">
            <v>0</v>
          </cell>
        </row>
        <row r="97">
          <cell r="A97" t="str">
            <v>20036</v>
          </cell>
          <cell r="B97" t="str">
            <v>2.01.01.05.01.001</v>
          </cell>
          <cell r="C97" t="str">
            <v/>
          </cell>
          <cell r="D97" t="str">
            <v>FORNECEDOR A PAGAR</v>
          </cell>
          <cell r="I97">
            <v>310816.09999999998</v>
          </cell>
          <cell r="K97">
            <v>336991.74</v>
          </cell>
          <cell r="M97">
            <v>26175.64</v>
          </cell>
          <cell r="N97">
            <v>0</v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N98">
            <v>0</v>
          </cell>
        </row>
        <row r="99">
          <cell r="A99" t="str">
            <v>147</v>
          </cell>
          <cell r="B99" t="str">
            <v>2.01.01.07</v>
          </cell>
          <cell r="C99" t="str">
            <v/>
          </cell>
          <cell r="D99" t="str">
            <v>PROJETOS A EXECUTAR</v>
          </cell>
          <cell r="I99">
            <v>609408.16</v>
          </cell>
          <cell r="K99">
            <v>852329.33</v>
          </cell>
          <cell r="M99">
            <v>242921.17</v>
          </cell>
          <cell r="N99">
            <v>0</v>
          </cell>
        </row>
        <row r="100">
          <cell r="A100" t="str">
            <v>148</v>
          </cell>
          <cell r="B100" t="str">
            <v>2.01.01.07.01</v>
          </cell>
          <cell r="C100" t="str">
            <v/>
          </cell>
          <cell r="D100" t="str">
            <v>PROJETOS A EXECUTAR</v>
          </cell>
          <cell r="I100">
            <v>609408.16</v>
          </cell>
          <cell r="K100">
            <v>852329.33</v>
          </cell>
          <cell r="M100">
            <v>242921.17</v>
          </cell>
          <cell r="N100">
            <v>0</v>
          </cell>
        </row>
        <row r="101">
          <cell r="A101" t="str">
            <v>104222</v>
          </cell>
          <cell r="B101" t="str">
            <v>2.01.01.07.01.019</v>
          </cell>
          <cell r="C101" t="str">
            <v/>
          </cell>
          <cell r="D101" t="str">
            <v>MDF - MESP 1814206</v>
          </cell>
          <cell r="I101">
            <v>0</v>
          </cell>
          <cell r="K101">
            <v>2750.41</v>
          </cell>
          <cell r="M101">
            <v>2750.41</v>
          </cell>
          <cell r="N101">
            <v>0</v>
          </cell>
        </row>
        <row r="102">
          <cell r="A102" t="str">
            <v>106089</v>
          </cell>
          <cell r="B102" t="str">
            <v>2.01.01.07.01.023</v>
          </cell>
          <cell r="C102" t="str">
            <v/>
          </cell>
          <cell r="D102" t="str">
            <v>MDF - MESP 2000900-00</v>
          </cell>
          <cell r="I102">
            <v>0</v>
          </cell>
          <cell r="K102">
            <v>8673.11</v>
          </cell>
          <cell r="M102">
            <v>8673.11</v>
          </cell>
          <cell r="N102">
            <v>0</v>
          </cell>
        </row>
        <row r="103">
          <cell r="A103" t="str">
            <v>106429</v>
          </cell>
          <cell r="B103" t="str">
            <v>2.01.01.07.01.026</v>
          </cell>
          <cell r="C103" t="str">
            <v/>
          </cell>
          <cell r="D103" t="str">
            <v>MDF - MINC PRONAC - 2021</v>
          </cell>
          <cell r="I103">
            <v>28548.67</v>
          </cell>
          <cell r="K103">
            <v>0</v>
          </cell>
          <cell r="M103">
            <v>-28548.67</v>
          </cell>
          <cell r="N103">
            <v>0</v>
          </cell>
        </row>
        <row r="104">
          <cell r="A104" t="str">
            <v>107131</v>
          </cell>
          <cell r="B104" t="str">
            <v>2.01.01.07.01.028</v>
          </cell>
          <cell r="C104" t="str">
            <v/>
          </cell>
          <cell r="D104" t="str">
            <v>MDF - CONTRATO DE GESTAO 03_2021</v>
          </cell>
          <cell r="I104">
            <v>580859.49</v>
          </cell>
          <cell r="K104">
            <v>839275.81</v>
          </cell>
          <cell r="M104">
            <v>258416.32</v>
          </cell>
          <cell r="N104">
            <v>0</v>
          </cell>
        </row>
        <row r="105">
          <cell r="A105" t="str">
            <v>108308</v>
          </cell>
          <cell r="B105" t="str">
            <v>2.01.01.07.01.031</v>
          </cell>
          <cell r="C105" t="str">
            <v/>
          </cell>
          <cell r="D105" t="str">
            <v>MDF - PROAC 2022</v>
          </cell>
          <cell r="I105">
            <v>0</v>
          </cell>
          <cell r="K105">
            <v>1630</v>
          </cell>
          <cell r="M105">
            <v>1630</v>
          </cell>
          <cell r="N105">
            <v>0</v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N106">
            <v>0</v>
          </cell>
        </row>
        <row r="107">
          <cell r="A107" t="str">
            <v>136</v>
          </cell>
          <cell r="B107" t="str">
            <v>2.02</v>
          </cell>
          <cell r="C107" t="str">
            <v/>
          </cell>
          <cell r="D107" t="str">
            <v>PASSIVO NAO CIRCULANTE</v>
          </cell>
          <cell r="I107">
            <v>19525.810000000001</v>
          </cell>
          <cell r="K107">
            <v>0</v>
          </cell>
          <cell r="M107">
            <v>-19525.810000000001</v>
          </cell>
          <cell r="N107">
            <v>0</v>
          </cell>
        </row>
        <row r="108">
          <cell r="A108" t="str">
            <v>94</v>
          </cell>
          <cell r="B108" t="str">
            <v>2.02.02</v>
          </cell>
          <cell r="C108" t="str">
            <v/>
          </cell>
          <cell r="D108" t="str">
            <v>EXIGIVEL A LONGO PRAZO</v>
          </cell>
          <cell r="I108">
            <v>19525.810000000001</v>
          </cell>
          <cell r="K108">
            <v>0</v>
          </cell>
          <cell r="M108">
            <v>-19525.810000000001</v>
          </cell>
          <cell r="N108">
            <v>0</v>
          </cell>
        </row>
        <row r="109">
          <cell r="A109" t="str">
            <v>81</v>
          </cell>
          <cell r="B109" t="str">
            <v>2.02.02.01</v>
          </cell>
          <cell r="C109" t="str">
            <v/>
          </cell>
          <cell r="D109" t="str">
            <v>SALDO PRESTACAO DE CONTAS</v>
          </cell>
          <cell r="I109">
            <v>19525.810000000001</v>
          </cell>
          <cell r="K109">
            <v>0</v>
          </cell>
          <cell r="M109">
            <v>-19525.810000000001</v>
          </cell>
          <cell r="N109">
            <v>0</v>
          </cell>
        </row>
        <row r="110">
          <cell r="A110" t="str">
            <v>82</v>
          </cell>
          <cell r="B110" t="str">
            <v>2.02.02.01.01</v>
          </cell>
          <cell r="C110" t="str">
            <v/>
          </cell>
          <cell r="D110" t="str">
            <v>SALDO PRESTACAO DE CONTAS</v>
          </cell>
          <cell r="I110">
            <v>19525.810000000001</v>
          </cell>
          <cell r="K110">
            <v>0</v>
          </cell>
          <cell r="M110">
            <v>-19525.810000000001</v>
          </cell>
          <cell r="N110">
            <v>0</v>
          </cell>
        </row>
        <row r="111">
          <cell r="A111" t="str">
            <v>107247</v>
          </cell>
          <cell r="B111" t="str">
            <v>2.02.02.01.01.006</v>
          </cell>
          <cell r="C111" t="str">
            <v/>
          </cell>
          <cell r="D111" t="str">
            <v>CONTRATO GESTAO - IMOBILIZADO CG 03_2021</v>
          </cell>
          <cell r="I111">
            <v>19525.810000000001</v>
          </cell>
          <cell r="K111">
            <v>0</v>
          </cell>
          <cell r="M111">
            <v>-19525.810000000001</v>
          </cell>
          <cell r="N111">
            <v>0</v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N112">
            <v>0</v>
          </cell>
        </row>
        <row r="113">
          <cell r="A113" t="str">
            <v>65</v>
          </cell>
          <cell r="B113" t="str">
            <v>3</v>
          </cell>
          <cell r="C113" t="str">
            <v>CUSTOS E DESPESAS</v>
          </cell>
          <cell r="I113">
            <v>980042.67</v>
          </cell>
          <cell r="K113">
            <v>26222.51</v>
          </cell>
          <cell r="M113">
            <v>953820.16000000003</v>
          </cell>
          <cell r="N113">
            <v>0</v>
          </cell>
        </row>
        <row r="114">
          <cell r="A114" t="str">
            <v>98</v>
          </cell>
          <cell r="B114" t="str">
            <v>3.01</v>
          </cell>
          <cell r="C114" t="str">
            <v/>
          </cell>
          <cell r="D114" t="str">
            <v>GESTAO OPERACIONAL</v>
          </cell>
          <cell r="I114">
            <v>710557.93</v>
          </cell>
          <cell r="K114">
            <v>22092.19</v>
          </cell>
          <cell r="M114">
            <v>688465.74</v>
          </cell>
          <cell r="N114">
            <v>0</v>
          </cell>
        </row>
        <row r="115">
          <cell r="A115" t="str">
            <v>198</v>
          </cell>
          <cell r="B115" t="str">
            <v>3.01.01</v>
          </cell>
          <cell r="C115" t="str">
            <v/>
          </cell>
          <cell r="D115" t="str">
            <v>RH - SALARIOS, ENCARGOS E BENEFICIOS</v>
          </cell>
          <cell r="I115">
            <v>557515.42000000004</v>
          </cell>
          <cell r="K115">
            <v>22092.18</v>
          </cell>
          <cell r="M115">
            <v>535423.24</v>
          </cell>
          <cell r="N115">
            <v>0</v>
          </cell>
        </row>
        <row r="116">
          <cell r="A116" t="str">
            <v>78</v>
          </cell>
          <cell r="B116" t="str">
            <v>3.01.01.01</v>
          </cell>
          <cell r="C116" t="str">
            <v/>
          </cell>
          <cell r="D116" t="str">
            <v>DIRETORIA</v>
          </cell>
          <cell r="I116">
            <v>47238.7</v>
          </cell>
          <cell r="K116">
            <v>0.44</v>
          </cell>
          <cell r="M116">
            <v>47238.26</v>
          </cell>
          <cell r="N116">
            <v>0</v>
          </cell>
        </row>
        <row r="117">
          <cell r="A117" t="str">
            <v>42</v>
          </cell>
          <cell r="B117" t="str">
            <v>3.01.01.01.01</v>
          </cell>
          <cell r="C117" t="str">
            <v/>
          </cell>
          <cell r="D117" t="str">
            <v>AREA MEIO</v>
          </cell>
          <cell r="I117">
            <v>47238.7</v>
          </cell>
          <cell r="K117">
            <v>0.44</v>
          </cell>
          <cell r="M117">
            <v>47238.26</v>
          </cell>
          <cell r="N117" t="str">
            <v>6.1.1.1.1</v>
          </cell>
        </row>
        <row r="118">
          <cell r="A118" t="str">
            <v>36633</v>
          </cell>
          <cell r="B118" t="str">
            <v>3.01.01.01.01.001</v>
          </cell>
          <cell r="C118" t="str">
            <v/>
          </cell>
          <cell r="D118" t="str">
            <v>SALARIO</v>
          </cell>
          <cell r="I118">
            <v>26211.75</v>
          </cell>
          <cell r="K118">
            <v>0.44</v>
          </cell>
          <cell r="M118">
            <v>26211.31</v>
          </cell>
          <cell r="N118">
            <v>0</v>
          </cell>
        </row>
        <row r="119">
          <cell r="A119" t="str">
            <v>36638</v>
          </cell>
          <cell r="B119" t="str">
            <v>3.01.01.01.01.006</v>
          </cell>
          <cell r="C119" t="str">
            <v/>
          </cell>
          <cell r="D119" t="str">
            <v>INSS - FOLPAG</v>
          </cell>
          <cell r="I119">
            <v>7091.8</v>
          </cell>
          <cell r="K119">
            <v>0</v>
          </cell>
          <cell r="M119">
            <v>7091.8</v>
          </cell>
          <cell r="N119">
            <v>0</v>
          </cell>
        </row>
        <row r="120">
          <cell r="A120" t="str">
            <v>36639</v>
          </cell>
          <cell r="B120" t="str">
            <v>3.01.01.01.01.007</v>
          </cell>
          <cell r="C120" t="str">
            <v/>
          </cell>
          <cell r="D120" t="str">
            <v>FGTS - FOLPAG</v>
          </cell>
          <cell r="I120">
            <v>2096.9</v>
          </cell>
          <cell r="K120">
            <v>0</v>
          </cell>
          <cell r="M120">
            <v>2096.9</v>
          </cell>
          <cell r="N120">
            <v>0</v>
          </cell>
        </row>
        <row r="121">
          <cell r="A121" t="str">
            <v>36641</v>
          </cell>
          <cell r="B121" t="str">
            <v>3.01.01.01.01.009</v>
          </cell>
          <cell r="C121" t="str">
            <v/>
          </cell>
          <cell r="D121" t="str">
            <v>PIS - FOLPAG</v>
          </cell>
          <cell r="I121">
            <v>262.11</v>
          </cell>
          <cell r="K121">
            <v>0</v>
          </cell>
          <cell r="M121">
            <v>262.11</v>
          </cell>
          <cell r="N121">
            <v>0</v>
          </cell>
        </row>
        <row r="122">
          <cell r="A122" t="str">
            <v>30017</v>
          </cell>
          <cell r="B122" t="str">
            <v>3.01.01.01.01.013</v>
          </cell>
          <cell r="C122" t="str">
            <v/>
          </cell>
          <cell r="D122" t="str">
            <v>VALE REFEICAO/ALIMENTACAO</v>
          </cell>
          <cell r="I122">
            <v>679.36</v>
          </cell>
          <cell r="K122">
            <v>0</v>
          </cell>
          <cell r="M122">
            <v>679.36</v>
          </cell>
          <cell r="N122">
            <v>0</v>
          </cell>
        </row>
        <row r="123">
          <cell r="A123" t="str">
            <v>100102</v>
          </cell>
          <cell r="B123" t="str">
            <v>3.01.01.01.01.018</v>
          </cell>
          <cell r="C123" t="str">
            <v/>
          </cell>
          <cell r="D123" t="str">
            <v>PROVISAO P/ 13º SALARIO</v>
          </cell>
          <cell r="I123">
            <v>2184.2800000000002</v>
          </cell>
          <cell r="K123">
            <v>0</v>
          </cell>
          <cell r="M123">
            <v>2184.2800000000002</v>
          </cell>
          <cell r="N123">
            <v>0</v>
          </cell>
        </row>
        <row r="124">
          <cell r="A124" t="str">
            <v>100110</v>
          </cell>
          <cell r="B124" t="str">
            <v>3.01.01.01.01.019</v>
          </cell>
          <cell r="C124" t="str">
            <v/>
          </cell>
          <cell r="D124" t="str">
            <v>PROVISAO P/ FÉRIAS E 1/3</v>
          </cell>
          <cell r="I124">
            <v>5824.73</v>
          </cell>
          <cell r="K124">
            <v>0</v>
          </cell>
          <cell r="M124">
            <v>5824.73</v>
          </cell>
          <cell r="N124" t="e">
            <v>#N/A</v>
          </cell>
        </row>
        <row r="125">
          <cell r="A125" t="str">
            <v>100129</v>
          </cell>
          <cell r="B125" t="str">
            <v>3.01.01.01.01.020</v>
          </cell>
          <cell r="C125" t="str">
            <v/>
          </cell>
          <cell r="D125" t="str">
            <v>PROVISAO P/ FGTS S/ 13º SALARIO</v>
          </cell>
          <cell r="I125">
            <v>174.74</v>
          </cell>
          <cell r="K125">
            <v>0</v>
          </cell>
          <cell r="M125">
            <v>174.74</v>
          </cell>
          <cell r="N125">
            <v>0</v>
          </cell>
        </row>
        <row r="126">
          <cell r="A126" t="str">
            <v>100137</v>
          </cell>
          <cell r="B126" t="str">
            <v>3.01.01.01.01.021</v>
          </cell>
          <cell r="C126" t="str">
            <v/>
          </cell>
          <cell r="D126" t="str">
            <v>PROVISAO P/ FGTS S/FÉRIAS E 1/3</v>
          </cell>
          <cell r="I126">
            <v>465.98</v>
          </cell>
          <cell r="K126">
            <v>0</v>
          </cell>
          <cell r="M126">
            <v>465.98</v>
          </cell>
          <cell r="N126" t="e">
            <v>#N/A</v>
          </cell>
        </row>
        <row r="127">
          <cell r="A127" t="str">
            <v>100145</v>
          </cell>
          <cell r="B127" t="str">
            <v>3.01.01.01.01.022</v>
          </cell>
          <cell r="C127" t="str">
            <v/>
          </cell>
          <cell r="D127" t="str">
            <v>PROVISAO P/ PIS S/ 13º SALARIO</v>
          </cell>
          <cell r="I127">
            <v>21.84</v>
          </cell>
          <cell r="K127">
            <v>0</v>
          </cell>
          <cell r="M127">
            <v>21.84</v>
          </cell>
          <cell r="N127">
            <v>0</v>
          </cell>
        </row>
        <row r="128">
          <cell r="A128" t="str">
            <v>100153</v>
          </cell>
          <cell r="B128" t="str">
            <v>3.01.01.01.01.023</v>
          </cell>
          <cell r="C128" t="str">
            <v/>
          </cell>
          <cell r="D128" t="str">
            <v>PROVISAO P/ PIS S/ FÉRIAS E 1/3</v>
          </cell>
          <cell r="I128">
            <v>58.24</v>
          </cell>
          <cell r="K128">
            <v>0</v>
          </cell>
          <cell r="M128">
            <v>58.24</v>
          </cell>
          <cell r="N128" t="e">
            <v>#N/A</v>
          </cell>
        </row>
        <row r="129">
          <cell r="A129" t="str">
            <v>100161</v>
          </cell>
          <cell r="B129" t="str">
            <v>3.01.01.01.01.024</v>
          </cell>
          <cell r="C129" t="str">
            <v/>
          </cell>
          <cell r="D129" t="str">
            <v>PROVISAO P/ INSS S/ 13º SALARIO</v>
          </cell>
          <cell r="I129">
            <v>590.99</v>
          </cell>
          <cell r="K129">
            <v>0</v>
          </cell>
          <cell r="M129">
            <v>590.99</v>
          </cell>
          <cell r="N129">
            <v>0</v>
          </cell>
        </row>
        <row r="130">
          <cell r="A130" t="str">
            <v>100170</v>
          </cell>
          <cell r="B130" t="str">
            <v>3.01.01.01.01.025</v>
          </cell>
          <cell r="C130" t="str">
            <v/>
          </cell>
          <cell r="D130" t="str">
            <v>PROVISAO P/ INSS S/ FÉRIAS E 1/3</v>
          </cell>
          <cell r="I130">
            <v>1575.98</v>
          </cell>
          <cell r="K130">
            <v>0</v>
          </cell>
          <cell r="M130">
            <v>1575.98</v>
          </cell>
          <cell r="N130" t="e">
            <v>#N/A</v>
          </cell>
        </row>
        <row r="131">
          <cell r="A131" t="str">
            <v/>
          </cell>
          <cell r="B131" t="str">
            <v/>
          </cell>
          <cell r="C131" t="str">
            <v/>
          </cell>
          <cell r="D131" t="str">
            <v/>
          </cell>
          <cell r="N131">
            <v>0</v>
          </cell>
        </row>
        <row r="132">
          <cell r="A132" t="str">
            <v>7</v>
          </cell>
          <cell r="B132" t="str">
            <v>3.01.01.02</v>
          </cell>
          <cell r="C132" t="str">
            <v/>
          </cell>
          <cell r="D132" t="str">
            <v>DEMAIS FUNCIONARIOS</v>
          </cell>
          <cell r="I132">
            <v>503959.28</v>
          </cell>
          <cell r="K132">
            <v>22091.74</v>
          </cell>
          <cell r="M132">
            <v>481867.54</v>
          </cell>
          <cell r="N132">
            <v>0</v>
          </cell>
        </row>
        <row r="133">
          <cell r="A133" t="str">
            <v>14</v>
          </cell>
          <cell r="B133" t="str">
            <v>3.01.01.02.01</v>
          </cell>
          <cell r="C133" t="str">
            <v/>
          </cell>
          <cell r="D133" t="str">
            <v>AREA MEIO</v>
          </cell>
          <cell r="I133">
            <v>135861.72</v>
          </cell>
          <cell r="K133">
            <v>5291.09</v>
          </cell>
          <cell r="M133">
            <v>130570.63</v>
          </cell>
          <cell r="N133" t="str">
            <v>6.1.1.2.1</v>
          </cell>
        </row>
        <row r="134">
          <cell r="A134" t="str">
            <v>21</v>
          </cell>
          <cell r="B134" t="str">
            <v>3.01.01.02.01.001</v>
          </cell>
          <cell r="C134" t="str">
            <v/>
          </cell>
          <cell r="D134" t="str">
            <v>SALARIOS</v>
          </cell>
          <cell r="I134">
            <v>66092.7</v>
          </cell>
          <cell r="K134">
            <v>7.26</v>
          </cell>
          <cell r="M134">
            <v>66085.440000000002</v>
          </cell>
          <cell r="N134">
            <v>0</v>
          </cell>
        </row>
        <row r="135">
          <cell r="A135" t="str">
            <v>238</v>
          </cell>
          <cell r="B135" t="str">
            <v>3.01.01.02.01.006</v>
          </cell>
          <cell r="C135" t="str">
            <v/>
          </cell>
          <cell r="D135" t="str">
            <v>INSS FOLHA</v>
          </cell>
          <cell r="I135">
            <v>17879.77</v>
          </cell>
          <cell r="K135">
            <v>0</v>
          </cell>
          <cell r="M135">
            <v>17879.77</v>
          </cell>
          <cell r="N135">
            <v>0</v>
          </cell>
        </row>
        <row r="136">
          <cell r="A136" t="str">
            <v>245</v>
          </cell>
          <cell r="B136" t="str">
            <v>3.01.01.02.01.007</v>
          </cell>
          <cell r="C136" t="str">
            <v/>
          </cell>
          <cell r="D136" t="str">
            <v>FGTS FOLHA</v>
          </cell>
          <cell r="I136">
            <v>5373.42</v>
          </cell>
          <cell r="K136">
            <v>0</v>
          </cell>
          <cell r="M136">
            <v>5373.42</v>
          </cell>
          <cell r="N136">
            <v>0</v>
          </cell>
        </row>
        <row r="137">
          <cell r="A137" t="str">
            <v>259</v>
          </cell>
          <cell r="B137" t="str">
            <v>3.01.01.02.01.009</v>
          </cell>
          <cell r="C137" t="str">
            <v/>
          </cell>
          <cell r="D137" t="str">
            <v>PIS FOLHA</v>
          </cell>
          <cell r="I137">
            <v>671.68</v>
          </cell>
          <cell r="K137">
            <v>0</v>
          </cell>
          <cell r="M137">
            <v>671.68</v>
          </cell>
          <cell r="N137">
            <v>0</v>
          </cell>
        </row>
        <row r="138">
          <cell r="A138" t="str">
            <v>30052</v>
          </cell>
          <cell r="B138" t="str">
            <v>3.01.01.02.01.011</v>
          </cell>
          <cell r="C138" t="str">
            <v/>
          </cell>
          <cell r="D138" t="str">
            <v>ASSIST.MEDICA/ODONTOLOGICA</v>
          </cell>
          <cell r="I138">
            <v>13051.77</v>
          </cell>
          <cell r="K138">
            <v>4351.87</v>
          </cell>
          <cell r="M138">
            <v>8699.9</v>
          </cell>
          <cell r="N138">
            <v>0</v>
          </cell>
        </row>
        <row r="139">
          <cell r="A139" t="str">
            <v>30054</v>
          </cell>
          <cell r="B139" t="str">
            <v>3.01.01.02.01.013</v>
          </cell>
          <cell r="C139" t="str">
            <v/>
          </cell>
          <cell r="D139" t="str">
            <v>VALE REFEICAO/ALIMENTACAO</v>
          </cell>
          <cell r="I139">
            <v>11580</v>
          </cell>
          <cell r="K139">
            <v>0</v>
          </cell>
          <cell r="M139">
            <v>11580</v>
          </cell>
          <cell r="N139">
            <v>0</v>
          </cell>
        </row>
        <row r="140">
          <cell r="A140" t="str">
            <v>30055</v>
          </cell>
          <cell r="B140" t="str">
            <v>3.01.01.02.01.014</v>
          </cell>
          <cell r="C140" t="str">
            <v/>
          </cell>
          <cell r="D140" t="str">
            <v>VALE TRANSPORTE</v>
          </cell>
          <cell r="I140">
            <v>1668.33</v>
          </cell>
          <cell r="K140">
            <v>843.94</v>
          </cell>
          <cell r="M140">
            <v>824.39</v>
          </cell>
          <cell r="N140">
            <v>0</v>
          </cell>
        </row>
        <row r="141">
          <cell r="A141" t="str">
            <v>100269</v>
          </cell>
          <cell r="B141" t="str">
            <v>3.01.01.02.01.018</v>
          </cell>
          <cell r="C141" t="str">
            <v/>
          </cell>
          <cell r="D141" t="str">
            <v>PROVISAO P/ 13º SALARIO</v>
          </cell>
          <cell r="I141">
            <v>5780.15</v>
          </cell>
          <cell r="K141">
            <v>87.97</v>
          </cell>
          <cell r="M141">
            <v>5692.18</v>
          </cell>
          <cell r="N141">
            <v>0</v>
          </cell>
        </row>
        <row r="142">
          <cell r="A142" t="str">
            <v>100277</v>
          </cell>
          <cell r="B142" t="str">
            <v>3.01.01.02.01.019</v>
          </cell>
          <cell r="C142" t="str">
            <v/>
          </cell>
          <cell r="D142" t="str">
            <v>PROVISAO P/ FÉRIAS E 1/3</v>
          </cell>
          <cell r="I142">
            <v>8565.49</v>
          </cell>
          <cell r="K142">
            <v>0.01</v>
          </cell>
          <cell r="M142">
            <v>8565.48</v>
          </cell>
          <cell r="N142">
            <v>0</v>
          </cell>
        </row>
        <row r="143">
          <cell r="A143" t="str">
            <v>100285</v>
          </cell>
          <cell r="B143" t="str">
            <v>3.01.01.02.01.020</v>
          </cell>
          <cell r="C143" t="str">
            <v/>
          </cell>
          <cell r="D143" t="str">
            <v>PROVISAO P/ FGTS S/ 13º SALARIO</v>
          </cell>
          <cell r="I143">
            <v>468.16</v>
          </cell>
          <cell r="K143">
            <v>0</v>
          </cell>
          <cell r="M143">
            <v>468.16</v>
          </cell>
          <cell r="N143">
            <v>0</v>
          </cell>
        </row>
        <row r="144">
          <cell r="A144" t="str">
            <v>100293</v>
          </cell>
          <cell r="B144" t="str">
            <v>3.01.01.02.01.021</v>
          </cell>
          <cell r="C144" t="str">
            <v/>
          </cell>
          <cell r="D144" t="str">
            <v>PROVISAO P/ FGTS S/FÉRIAS E 1/3</v>
          </cell>
          <cell r="I144">
            <v>685.22</v>
          </cell>
          <cell r="K144">
            <v>0.01</v>
          </cell>
          <cell r="M144">
            <v>685.21</v>
          </cell>
          <cell r="N144">
            <v>0</v>
          </cell>
        </row>
        <row r="145">
          <cell r="A145" t="str">
            <v>100307</v>
          </cell>
          <cell r="B145" t="str">
            <v>3.01.01.02.01.022</v>
          </cell>
          <cell r="C145" t="str">
            <v/>
          </cell>
          <cell r="D145" t="str">
            <v>PROVISAO P/ PIS S/ 13º SALARIO</v>
          </cell>
          <cell r="I145">
            <v>58.55</v>
          </cell>
          <cell r="K145">
            <v>0</v>
          </cell>
          <cell r="M145">
            <v>58.55</v>
          </cell>
          <cell r="N145">
            <v>0</v>
          </cell>
        </row>
        <row r="146">
          <cell r="A146" t="str">
            <v>100315</v>
          </cell>
          <cell r="B146" t="str">
            <v>3.01.01.02.01.023</v>
          </cell>
          <cell r="C146" t="str">
            <v/>
          </cell>
          <cell r="D146" t="str">
            <v>PROVISAO P/ PIS S/ FÉRIAS E 1/3</v>
          </cell>
          <cell r="I146">
            <v>85.64</v>
          </cell>
          <cell r="K146">
            <v>0</v>
          </cell>
          <cell r="M146">
            <v>85.64</v>
          </cell>
          <cell r="N146">
            <v>0</v>
          </cell>
        </row>
        <row r="147">
          <cell r="A147" t="str">
            <v>100323</v>
          </cell>
          <cell r="B147" t="str">
            <v>3.01.01.02.01.024</v>
          </cell>
          <cell r="C147" t="str">
            <v/>
          </cell>
          <cell r="D147" t="str">
            <v>PROVISAO P/ INSS S/ 13º SALARIO</v>
          </cell>
          <cell r="I147">
            <v>1583.33</v>
          </cell>
          <cell r="K147">
            <v>0</v>
          </cell>
          <cell r="M147">
            <v>1583.33</v>
          </cell>
          <cell r="N147">
            <v>0</v>
          </cell>
        </row>
        <row r="148">
          <cell r="A148" t="str">
            <v>100331</v>
          </cell>
          <cell r="B148" t="str">
            <v>3.01.01.02.01.025</v>
          </cell>
          <cell r="C148" t="str">
            <v/>
          </cell>
          <cell r="D148" t="str">
            <v>PROVISAO P/ INSS S/ FÉRIAS E 1/3</v>
          </cell>
          <cell r="I148">
            <v>2317.5100000000002</v>
          </cell>
          <cell r="K148">
            <v>0.03</v>
          </cell>
          <cell r="M148">
            <v>2317.48</v>
          </cell>
          <cell r="N148">
            <v>0</v>
          </cell>
        </row>
        <row r="149">
          <cell r="A149" t="str">
            <v/>
          </cell>
          <cell r="B149" t="str">
            <v/>
          </cell>
          <cell r="C149" t="str">
            <v/>
          </cell>
          <cell r="D149" t="str">
            <v/>
          </cell>
          <cell r="N149">
            <v>0</v>
          </cell>
        </row>
        <row r="150">
          <cell r="A150" t="str">
            <v>315</v>
          </cell>
          <cell r="B150" t="str">
            <v>3.01.01.02.02</v>
          </cell>
          <cell r="C150" t="str">
            <v/>
          </cell>
          <cell r="D150" t="str">
            <v>AREA FIM</v>
          </cell>
          <cell r="I150">
            <v>368097.56</v>
          </cell>
          <cell r="K150">
            <v>16800.650000000001</v>
          </cell>
          <cell r="M150">
            <v>351296.91</v>
          </cell>
          <cell r="N150" t="str">
            <v>6.1.1.2.2</v>
          </cell>
        </row>
        <row r="151">
          <cell r="A151" t="str">
            <v>322</v>
          </cell>
          <cell r="B151" t="str">
            <v>3.01.01.02.02.001</v>
          </cell>
          <cell r="C151" t="str">
            <v/>
          </cell>
          <cell r="D151" t="str">
            <v>SALARIOS</v>
          </cell>
          <cell r="I151">
            <v>186582.02</v>
          </cell>
          <cell r="K151">
            <v>3562.96</v>
          </cell>
          <cell r="M151">
            <v>183019.06</v>
          </cell>
          <cell r="N151">
            <v>0</v>
          </cell>
        </row>
        <row r="152">
          <cell r="A152" t="str">
            <v>329</v>
          </cell>
          <cell r="B152" t="str">
            <v>3.01.01.02.02.002</v>
          </cell>
          <cell r="C152" t="str">
            <v/>
          </cell>
          <cell r="D152" t="str">
            <v>FERIAS</v>
          </cell>
          <cell r="I152">
            <v>81.31</v>
          </cell>
          <cell r="K152">
            <v>0</v>
          </cell>
          <cell r="M152">
            <v>81.31</v>
          </cell>
          <cell r="N152" t="e">
            <v>#N/A</v>
          </cell>
        </row>
        <row r="153">
          <cell r="A153" t="str">
            <v>357</v>
          </cell>
          <cell r="B153" t="str">
            <v>3.01.01.02.02.006</v>
          </cell>
          <cell r="C153" t="str">
            <v/>
          </cell>
          <cell r="D153" t="str">
            <v>INSS</v>
          </cell>
          <cell r="I153">
            <v>49441.01</v>
          </cell>
          <cell r="K153">
            <v>0.03</v>
          </cell>
          <cell r="M153">
            <v>49440.98</v>
          </cell>
          <cell r="N153">
            <v>0</v>
          </cell>
        </row>
        <row r="154">
          <cell r="A154" t="str">
            <v>364</v>
          </cell>
          <cell r="B154" t="str">
            <v>3.01.01.02.02.007</v>
          </cell>
          <cell r="C154" t="str">
            <v/>
          </cell>
          <cell r="D154" t="str">
            <v>FGTS</v>
          </cell>
          <cell r="I154">
            <v>14618.71</v>
          </cell>
          <cell r="K154">
            <v>0</v>
          </cell>
          <cell r="M154">
            <v>14618.71</v>
          </cell>
          <cell r="N154">
            <v>0</v>
          </cell>
        </row>
        <row r="155">
          <cell r="A155" t="str">
            <v>378</v>
          </cell>
          <cell r="B155" t="str">
            <v>3.01.01.02.02.009</v>
          </cell>
          <cell r="C155" t="str">
            <v/>
          </cell>
          <cell r="D155" t="str">
            <v>PIS</v>
          </cell>
          <cell r="I155">
            <v>1816.72</v>
          </cell>
          <cell r="K155">
            <v>0</v>
          </cell>
          <cell r="M155">
            <v>1816.72</v>
          </cell>
          <cell r="N155">
            <v>0</v>
          </cell>
        </row>
        <row r="156">
          <cell r="A156" t="str">
            <v>30070</v>
          </cell>
          <cell r="B156" t="str">
            <v>3.01.01.02.02.011</v>
          </cell>
          <cell r="C156" t="str">
            <v/>
          </cell>
          <cell r="D156" t="str">
            <v>ASSIT.MEDICA/ODONTOLOGICA</v>
          </cell>
          <cell r="I156">
            <v>18008.810000000001</v>
          </cell>
          <cell r="K156">
            <v>8519.85</v>
          </cell>
          <cell r="M156">
            <v>9488.9599999999991</v>
          </cell>
          <cell r="N156">
            <v>0</v>
          </cell>
        </row>
        <row r="157">
          <cell r="A157" t="str">
            <v>30072</v>
          </cell>
          <cell r="B157" t="str">
            <v>3.01.01.02.02.013</v>
          </cell>
          <cell r="C157" t="str">
            <v/>
          </cell>
          <cell r="D157" t="str">
            <v>VALE REFEICAO/ALIMENTACAO</v>
          </cell>
          <cell r="I157">
            <v>30108</v>
          </cell>
          <cell r="K157">
            <v>0</v>
          </cell>
          <cell r="M157">
            <v>30108</v>
          </cell>
          <cell r="N157">
            <v>0</v>
          </cell>
        </row>
        <row r="158">
          <cell r="A158" t="str">
            <v>30073</v>
          </cell>
          <cell r="B158" t="str">
            <v>3.01.01.02.02.014</v>
          </cell>
          <cell r="C158" t="str">
            <v/>
          </cell>
          <cell r="D158" t="str">
            <v>VALE TRANSPORTE</v>
          </cell>
          <cell r="I158">
            <v>5283.79</v>
          </cell>
          <cell r="K158">
            <v>1724.81</v>
          </cell>
          <cell r="M158">
            <v>3558.98</v>
          </cell>
          <cell r="N158">
            <v>0</v>
          </cell>
        </row>
        <row r="159">
          <cell r="A159" t="str">
            <v>100340</v>
          </cell>
          <cell r="B159" t="str">
            <v>3.01.01.02.02.018</v>
          </cell>
          <cell r="C159" t="str">
            <v/>
          </cell>
          <cell r="D159" t="str">
            <v>PROVISAO P/ 13º SALARIO</v>
          </cell>
          <cell r="I159">
            <v>16377.08</v>
          </cell>
          <cell r="K159">
            <v>0</v>
          </cell>
          <cell r="M159">
            <v>16377.08</v>
          </cell>
          <cell r="N159">
            <v>0</v>
          </cell>
        </row>
        <row r="160">
          <cell r="A160" t="str">
            <v>100358</v>
          </cell>
          <cell r="B160" t="str">
            <v>3.01.01.02.02.019</v>
          </cell>
          <cell r="C160" t="str">
            <v/>
          </cell>
          <cell r="D160" t="str">
            <v>PROVISAO P/ FÉRIAS E 1/3</v>
          </cell>
          <cell r="I160">
            <v>26211.21</v>
          </cell>
          <cell r="K160">
            <v>1065.74</v>
          </cell>
          <cell r="M160">
            <v>25145.47</v>
          </cell>
          <cell r="N160">
            <v>0</v>
          </cell>
        </row>
        <row r="161">
          <cell r="A161" t="str">
            <v>100366</v>
          </cell>
          <cell r="B161" t="str">
            <v>3.01.01.02.02.020</v>
          </cell>
          <cell r="C161" t="str">
            <v/>
          </cell>
          <cell r="D161" t="str">
            <v>PROVISAO P/ FGTS S/ 13º SALARIO</v>
          </cell>
          <cell r="I161">
            <v>1310.1600000000001</v>
          </cell>
          <cell r="K161">
            <v>0</v>
          </cell>
          <cell r="M161">
            <v>1310.1600000000001</v>
          </cell>
          <cell r="N161">
            <v>0</v>
          </cell>
        </row>
        <row r="162">
          <cell r="A162" t="str">
            <v>100374</v>
          </cell>
          <cell r="B162" t="str">
            <v>3.01.01.02.02.021</v>
          </cell>
          <cell r="C162" t="str">
            <v/>
          </cell>
          <cell r="D162" t="str">
            <v>PROVISAO P/ FGTS S/FÉRIAS E 1/3</v>
          </cell>
          <cell r="I162">
            <v>2096.65</v>
          </cell>
          <cell r="K162">
            <v>427.41</v>
          </cell>
          <cell r="M162">
            <v>1669.24</v>
          </cell>
          <cell r="N162">
            <v>0</v>
          </cell>
        </row>
        <row r="163">
          <cell r="A163" t="str">
            <v>100382</v>
          </cell>
          <cell r="B163" t="str">
            <v>3.01.01.02.02.022</v>
          </cell>
          <cell r="C163" t="str">
            <v/>
          </cell>
          <cell r="D163" t="str">
            <v>PROVISAO P/ PIS S/ 13º SALARIO</v>
          </cell>
          <cell r="I163">
            <v>163.74</v>
          </cell>
          <cell r="K163">
            <v>0</v>
          </cell>
          <cell r="M163">
            <v>163.74</v>
          </cell>
          <cell r="N163">
            <v>0</v>
          </cell>
        </row>
        <row r="164">
          <cell r="A164" t="str">
            <v>100390</v>
          </cell>
          <cell r="B164" t="str">
            <v>3.01.01.02.02.023</v>
          </cell>
          <cell r="C164" t="str">
            <v/>
          </cell>
          <cell r="D164" t="str">
            <v>PROVISAO P/ PIS S/ FÉRIAS E 1/3</v>
          </cell>
          <cell r="I164">
            <v>262.14</v>
          </cell>
          <cell r="K164">
            <v>53.45</v>
          </cell>
          <cell r="M164">
            <v>208.69</v>
          </cell>
          <cell r="N164">
            <v>0</v>
          </cell>
        </row>
        <row r="165">
          <cell r="A165" t="str">
            <v>100404</v>
          </cell>
          <cell r="B165" t="str">
            <v>3.01.01.02.02.024</v>
          </cell>
          <cell r="C165" t="str">
            <v/>
          </cell>
          <cell r="D165" t="str">
            <v>PROVISAO P/ INSS S/ 13º SALARIO</v>
          </cell>
          <cell r="I165">
            <v>4431.0600000000004</v>
          </cell>
          <cell r="K165">
            <v>0</v>
          </cell>
          <cell r="M165">
            <v>4431.0600000000004</v>
          </cell>
          <cell r="N165">
            <v>0</v>
          </cell>
        </row>
        <row r="166">
          <cell r="A166" t="str">
            <v>100412</v>
          </cell>
          <cell r="B166" t="str">
            <v>3.01.01.02.02.025</v>
          </cell>
          <cell r="C166" t="str">
            <v/>
          </cell>
          <cell r="D166" t="str">
            <v>PROVISAO P/ INSS S/ FÉRIAS E 1/3</v>
          </cell>
          <cell r="I166">
            <v>7091.84</v>
          </cell>
          <cell r="K166">
            <v>1446.4</v>
          </cell>
          <cell r="M166">
            <v>5645.44</v>
          </cell>
          <cell r="N166">
            <v>0</v>
          </cell>
        </row>
        <row r="167">
          <cell r="A167" t="str">
            <v>101451</v>
          </cell>
          <cell r="B167" t="str">
            <v>3.01.01.02.02.050</v>
          </cell>
          <cell r="C167" t="str">
            <v/>
          </cell>
          <cell r="D167" t="str">
            <v>APRENDIZ</v>
          </cell>
          <cell r="I167">
            <v>4213.3100000000004</v>
          </cell>
          <cell r="K167">
            <v>0</v>
          </cell>
          <cell r="M167">
            <v>4213.3100000000004</v>
          </cell>
          <cell r="N167">
            <v>0</v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D168" t="str">
            <v/>
          </cell>
          <cell r="N168">
            <v>0</v>
          </cell>
        </row>
        <row r="169">
          <cell r="A169" t="str">
            <v>90</v>
          </cell>
          <cell r="B169" t="str">
            <v>3.01.01.03</v>
          </cell>
          <cell r="C169" t="str">
            <v/>
          </cell>
          <cell r="D169" t="str">
            <v>ESTAGIARIOS</v>
          </cell>
          <cell r="I169">
            <v>6317.44</v>
          </cell>
          <cell r="K169">
            <v>0</v>
          </cell>
          <cell r="M169">
            <v>6317.44</v>
          </cell>
          <cell r="N169">
            <v>0</v>
          </cell>
        </row>
        <row r="170">
          <cell r="A170" t="str">
            <v>43</v>
          </cell>
          <cell r="B170" t="str">
            <v>3.01.01.03.01</v>
          </cell>
          <cell r="C170" t="str">
            <v/>
          </cell>
          <cell r="D170" t="str">
            <v>AREA FIM</v>
          </cell>
          <cell r="I170">
            <v>6317.44</v>
          </cell>
          <cell r="K170">
            <v>0</v>
          </cell>
          <cell r="M170">
            <v>6317.44</v>
          </cell>
          <cell r="N170" t="str">
            <v>6.1.1.3.2</v>
          </cell>
        </row>
        <row r="171">
          <cell r="A171" t="str">
            <v>36667</v>
          </cell>
          <cell r="B171" t="str">
            <v>3.01.01.03.01.001</v>
          </cell>
          <cell r="C171" t="str">
            <v/>
          </cell>
          <cell r="D171" t="str">
            <v>SALARIO</v>
          </cell>
          <cell r="I171">
            <v>3600</v>
          </cell>
          <cell r="K171">
            <v>0</v>
          </cell>
          <cell r="M171">
            <v>3600</v>
          </cell>
          <cell r="N171">
            <v>0</v>
          </cell>
        </row>
        <row r="172">
          <cell r="A172" t="str">
            <v>30109</v>
          </cell>
          <cell r="B172" t="str">
            <v>3.01.01.03.01.013</v>
          </cell>
          <cell r="C172" t="str">
            <v/>
          </cell>
          <cell r="D172" t="str">
            <v>VALE REFEICAO/ALIMENTACAO</v>
          </cell>
          <cell r="I172">
            <v>2717.44</v>
          </cell>
          <cell r="K172">
            <v>0</v>
          </cell>
          <cell r="M172">
            <v>2717.44</v>
          </cell>
          <cell r="N172">
            <v>0</v>
          </cell>
        </row>
        <row r="173">
          <cell r="A173" t="str">
            <v/>
          </cell>
          <cell r="B173" t="str">
            <v/>
          </cell>
          <cell r="C173" t="str">
            <v/>
          </cell>
          <cell r="D173" t="str">
            <v/>
          </cell>
          <cell r="N173">
            <v>0</v>
          </cell>
        </row>
        <row r="174">
          <cell r="A174" t="str">
            <v>149</v>
          </cell>
          <cell r="B174" t="str">
            <v>3.01.02</v>
          </cell>
          <cell r="C174" t="str">
            <v/>
          </cell>
          <cell r="D174" t="str">
            <v>PRESTADORES DE SERVICOS</v>
          </cell>
          <cell r="I174">
            <v>153042.51</v>
          </cell>
          <cell r="K174">
            <v>0.01</v>
          </cell>
          <cell r="M174">
            <v>153042.5</v>
          </cell>
          <cell r="N174">
            <v>0</v>
          </cell>
        </row>
        <row r="175">
          <cell r="A175" t="str">
            <v>150</v>
          </cell>
          <cell r="B175" t="str">
            <v>3.01.02.01</v>
          </cell>
          <cell r="C175" t="str">
            <v/>
          </cell>
          <cell r="D175" t="str">
            <v>PRESTADORES DE SERVICOS</v>
          </cell>
          <cell r="I175">
            <v>153042.51</v>
          </cell>
          <cell r="K175">
            <v>0.01</v>
          </cell>
          <cell r="M175">
            <v>153042.5</v>
          </cell>
          <cell r="N175">
            <v>0</v>
          </cell>
        </row>
        <row r="176">
          <cell r="A176" t="str">
            <v>151</v>
          </cell>
          <cell r="B176" t="str">
            <v>3.01.02.01.01</v>
          </cell>
          <cell r="C176" t="str">
            <v/>
          </cell>
          <cell r="D176" t="str">
            <v>PRESTADORES DE SERVICOS</v>
          </cell>
          <cell r="I176">
            <v>153042.51</v>
          </cell>
          <cell r="K176">
            <v>0.01</v>
          </cell>
          <cell r="M176">
            <v>153042.5</v>
          </cell>
          <cell r="N176">
            <v>0</v>
          </cell>
        </row>
        <row r="177">
          <cell r="A177" t="str">
            <v>30117</v>
          </cell>
          <cell r="B177" t="str">
            <v>3.01.02.01.01.024</v>
          </cell>
          <cell r="C177" t="str">
            <v/>
          </cell>
          <cell r="D177" t="str">
            <v>CONTABIL</v>
          </cell>
          <cell r="I177">
            <v>6750</v>
          </cell>
          <cell r="K177">
            <v>0</v>
          </cell>
          <cell r="M177">
            <v>6750</v>
          </cell>
          <cell r="N177" t="str">
            <v>6.1.2.6</v>
          </cell>
        </row>
        <row r="178">
          <cell r="A178" t="str">
            <v>30118</v>
          </cell>
          <cell r="B178" t="str">
            <v>3.01.02.01.01.026</v>
          </cell>
          <cell r="C178" t="str">
            <v/>
          </cell>
          <cell r="D178" t="str">
            <v>JURIDICA</v>
          </cell>
          <cell r="I178">
            <v>6750.88</v>
          </cell>
          <cell r="K178">
            <v>0.01</v>
          </cell>
          <cell r="M178">
            <v>6750.87</v>
          </cell>
          <cell r="N178" t="str">
            <v>6.1.2.3</v>
          </cell>
        </row>
        <row r="179">
          <cell r="A179" t="str">
            <v>30120</v>
          </cell>
          <cell r="B179" t="str">
            <v>3.01.02.01.01.030</v>
          </cell>
          <cell r="C179" t="str">
            <v/>
          </cell>
          <cell r="D179" t="str">
            <v>BOMBEIROS</v>
          </cell>
          <cell r="I179">
            <v>17233.990000000002</v>
          </cell>
          <cell r="K179">
            <v>0</v>
          </cell>
          <cell r="M179">
            <v>17233.990000000002</v>
          </cell>
          <cell r="N179" t="str">
            <v>6.1.2.2</v>
          </cell>
        </row>
        <row r="180">
          <cell r="A180" t="str">
            <v>30134</v>
          </cell>
          <cell r="B180" t="str">
            <v>3.01.02.01.01.079</v>
          </cell>
          <cell r="C180" t="str">
            <v/>
          </cell>
          <cell r="D180" t="str">
            <v>COLETA DE LIXO</v>
          </cell>
          <cell r="I180">
            <v>480</v>
          </cell>
          <cell r="K180">
            <v>0</v>
          </cell>
          <cell r="M180">
            <v>480</v>
          </cell>
          <cell r="N180" t="str">
            <v>6.1.2.1</v>
          </cell>
        </row>
        <row r="181">
          <cell r="A181" t="str">
            <v>30136</v>
          </cell>
          <cell r="B181" t="str">
            <v>3.01.02.01.01.082</v>
          </cell>
          <cell r="C181" t="str">
            <v/>
          </cell>
          <cell r="D181" t="str">
            <v>LIMPEZA</v>
          </cell>
          <cell r="I181">
            <v>42480.22</v>
          </cell>
          <cell r="K181">
            <v>0</v>
          </cell>
          <cell r="M181">
            <v>42480.22</v>
          </cell>
          <cell r="N181" t="str">
            <v>6.1.2.1</v>
          </cell>
        </row>
        <row r="182">
          <cell r="A182" t="str">
            <v>30143</v>
          </cell>
          <cell r="B182" t="str">
            <v>3.01.02.01.01.105</v>
          </cell>
          <cell r="C182" t="str">
            <v/>
          </cell>
          <cell r="D182" t="str">
            <v>PORTARIA</v>
          </cell>
          <cell r="I182">
            <v>25249.01</v>
          </cell>
          <cell r="K182">
            <v>0</v>
          </cell>
          <cell r="M182">
            <v>25249.01</v>
          </cell>
          <cell r="N182" t="str">
            <v>6.1.2.2</v>
          </cell>
        </row>
        <row r="183">
          <cell r="A183" t="str">
            <v>30154</v>
          </cell>
          <cell r="B183" t="str">
            <v>3.01.02.01.01.122</v>
          </cell>
          <cell r="C183" t="str">
            <v/>
          </cell>
          <cell r="D183" t="str">
            <v>VIGILANCIA</v>
          </cell>
          <cell r="I183">
            <v>44663.17</v>
          </cell>
          <cell r="K183">
            <v>0</v>
          </cell>
          <cell r="M183">
            <v>44663.17</v>
          </cell>
          <cell r="N183" t="str">
            <v>6.1.2.2</v>
          </cell>
        </row>
        <row r="184">
          <cell r="A184" t="str">
            <v>30157</v>
          </cell>
          <cell r="B184" t="str">
            <v>3.01.02.01.01.133</v>
          </cell>
          <cell r="C184" t="str">
            <v/>
          </cell>
          <cell r="D184" t="str">
            <v>INFORMATICA / SISTEMAS DE GESTÃO</v>
          </cell>
          <cell r="I184">
            <v>2436</v>
          </cell>
          <cell r="K184">
            <v>0</v>
          </cell>
          <cell r="M184">
            <v>2436</v>
          </cell>
          <cell r="N184" t="str">
            <v>6.1.2.4</v>
          </cell>
        </row>
        <row r="185">
          <cell r="A185" t="str">
            <v>30158</v>
          </cell>
          <cell r="B185" t="str">
            <v>3.01.02.01.01.134</v>
          </cell>
          <cell r="C185" t="str">
            <v/>
          </cell>
          <cell r="D185" t="str">
            <v>ADMINISTRACAO /RH</v>
          </cell>
          <cell r="I185">
            <v>884</v>
          </cell>
          <cell r="K185">
            <v>0</v>
          </cell>
          <cell r="M185">
            <v>884</v>
          </cell>
          <cell r="N185" t="str">
            <v>6.1.2.5</v>
          </cell>
        </row>
        <row r="186">
          <cell r="A186" t="str">
            <v>40130</v>
          </cell>
          <cell r="B186" t="str">
            <v>3.01.02.01.01.185</v>
          </cell>
          <cell r="C186" t="str">
            <v/>
          </cell>
          <cell r="D186" t="str">
            <v>LOCAÇÃO DE EQUIPAMENTOS</v>
          </cell>
          <cell r="I186">
            <v>1291.93</v>
          </cell>
          <cell r="K186">
            <v>0</v>
          </cell>
          <cell r="M186">
            <v>1291.93</v>
          </cell>
          <cell r="N186" t="str">
            <v>6.1.2.8</v>
          </cell>
        </row>
        <row r="187">
          <cell r="A187" t="str">
            <v>103187</v>
          </cell>
          <cell r="B187" t="str">
            <v>3.01.02.01.01.193</v>
          </cell>
          <cell r="C187" t="str">
            <v/>
          </cell>
          <cell r="D187" t="str">
            <v>AUXILIAR MONITORAMENTO</v>
          </cell>
          <cell r="I187">
            <v>4823.3100000000004</v>
          </cell>
          <cell r="K187">
            <v>0</v>
          </cell>
          <cell r="M187">
            <v>4823.3100000000004</v>
          </cell>
          <cell r="N187" t="str">
            <v>6.1.2.8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N188">
            <v>0</v>
          </cell>
        </row>
        <row r="189">
          <cell r="A189" t="str">
            <v>62</v>
          </cell>
          <cell r="B189" t="str">
            <v>3.02</v>
          </cell>
          <cell r="C189" t="str">
            <v/>
          </cell>
          <cell r="D189" t="str">
            <v>CUSTOS ADMINISTRATIVOS</v>
          </cell>
          <cell r="I189">
            <v>126545.87</v>
          </cell>
          <cell r="K189">
            <v>4130.32</v>
          </cell>
          <cell r="M189">
            <v>122415.55</v>
          </cell>
          <cell r="N189">
            <v>0</v>
          </cell>
        </row>
        <row r="190">
          <cell r="A190" t="str">
            <v>63</v>
          </cell>
          <cell r="B190" t="str">
            <v>3.02.01</v>
          </cell>
          <cell r="C190" t="str">
            <v/>
          </cell>
          <cell r="D190" t="str">
            <v>CUSTOS ADMINISTRATIVOS</v>
          </cell>
          <cell r="I190">
            <v>126545.87</v>
          </cell>
          <cell r="K190">
            <v>4130.32</v>
          </cell>
          <cell r="M190">
            <v>122415.55</v>
          </cell>
          <cell r="N190">
            <v>0</v>
          </cell>
        </row>
        <row r="191">
          <cell r="A191" t="str">
            <v>64</v>
          </cell>
          <cell r="B191" t="str">
            <v>3.02.01.01</v>
          </cell>
          <cell r="C191" t="str">
            <v/>
          </cell>
          <cell r="D191" t="str">
            <v>CUSTOS ADMINISTRATIVOS</v>
          </cell>
          <cell r="I191">
            <v>126545.87</v>
          </cell>
          <cell r="K191">
            <v>4130.32</v>
          </cell>
          <cell r="M191">
            <v>122415.55</v>
          </cell>
          <cell r="N191">
            <v>0</v>
          </cell>
        </row>
        <row r="192">
          <cell r="A192" t="str">
            <v>207</v>
          </cell>
          <cell r="B192" t="str">
            <v>3.02.01.01.02</v>
          </cell>
          <cell r="C192" t="str">
            <v/>
          </cell>
          <cell r="D192" t="str">
            <v>UTILIDADES PUBLICAS (AGUA,LUZ,TELEFONE)</v>
          </cell>
          <cell r="I192">
            <v>69893.649999999994</v>
          </cell>
          <cell r="K192">
            <v>4130.2299999999996</v>
          </cell>
          <cell r="M192">
            <v>65763.42</v>
          </cell>
          <cell r="N192">
            <v>0</v>
          </cell>
        </row>
        <row r="193">
          <cell r="A193" t="str">
            <v>30165</v>
          </cell>
          <cell r="B193" t="str">
            <v>3.02.01.01.02.001</v>
          </cell>
          <cell r="C193" t="str">
            <v/>
          </cell>
          <cell r="D193" t="str">
            <v>ENERGIA ELETRICA</v>
          </cell>
          <cell r="I193">
            <v>66303.69</v>
          </cell>
          <cell r="K193">
            <v>4130.2299999999996</v>
          </cell>
          <cell r="M193">
            <v>62173.46</v>
          </cell>
          <cell r="N193" t="str">
            <v>6.1.3.2.2</v>
          </cell>
        </row>
        <row r="194">
          <cell r="A194" t="str">
            <v>30166</v>
          </cell>
          <cell r="B194" t="str">
            <v>3.02.01.01.02.002</v>
          </cell>
          <cell r="C194" t="str">
            <v/>
          </cell>
          <cell r="D194" t="str">
            <v>INTERNET</v>
          </cell>
          <cell r="I194">
            <v>944.78</v>
          </cell>
          <cell r="K194">
            <v>0</v>
          </cell>
          <cell r="M194">
            <v>944.78</v>
          </cell>
          <cell r="N194" t="str">
            <v>6.1.3.2.4</v>
          </cell>
        </row>
        <row r="195">
          <cell r="A195" t="str">
            <v>30168</v>
          </cell>
          <cell r="B195" t="str">
            <v>3.02.01.01.02.004</v>
          </cell>
          <cell r="C195" t="str">
            <v/>
          </cell>
          <cell r="D195" t="str">
            <v>TELEFONE</v>
          </cell>
          <cell r="I195">
            <v>2645.18</v>
          </cell>
          <cell r="K195">
            <v>0</v>
          </cell>
          <cell r="M195">
            <v>2645.18</v>
          </cell>
          <cell r="N195" t="str">
            <v>6.1.3.2.5</v>
          </cell>
        </row>
        <row r="196">
          <cell r="A196" t="str">
            <v/>
          </cell>
          <cell r="B196" t="str">
            <v/>
          </cell>
          <cell r="C196" t="str">
            <v/>
          </cell>
          <cell r="D196" t="str">
            <v/>
          </cell>
          <cell r="N196">
            <v>0</v>
          </cell>
        </row>
        <row r="197">
          <cell r="A197" t="str">
            <v>206</v>
          </cell>
          <cell r="B197" t="str">
            <v>3.02.01.01.03</v>
          </cell>
          <cell r="C197" t="str">
            <v/>
          </cell>
          <cell r="D197" t="str">
            <v>UNIFORMES E EPIS</v>
          </cell>
          <cell r="I197">
            <v>775.91</v>
          </cell>
          <cell r="K197">
            <v>0</v>
          </cell>
          <cell r="M197">
            <v>775.91</v>
          </cell>
          <cell r="N197" t="str">
            <v>6.1.3.3</v>
          </cell>
        </row>
        <row r="198">
          <cell r="A198" t="str">
            <v>30170</v>
          </cell>
          <cell r="B198" t="str">
            <v>3.02.01.01.03.001</v>
          </cell>
          <cell r="C198" t="str">
            <v/>
          </cell>
          <cell r="D198" t="str">
            <v>EPIS</v>
          </cell>
          <cell r="I198">
            <v>475.91</v>
          </cell>
          <cell r="K198">
            <v>0</v>
          </cell>
          <cell r="M198">
            <v>475.91</v>
          </cell>
          <cell r="N198" t="e">
            <v>#N/A</v>
          </cell>
        </row>
        <row r="199">
          <cell r="A199" t="str">
            <v>30171</v>
          </cell>
          <cell r="B199" t="str">
            <v>3.02.01.01.03.002</v>
          </cell>
          <cell r="C199" t="str">
            <v/>
          </cell>
          <cell r="D199" t="str">
            <v>UNIFORMES</v>
          </cell>
          <cell r="I199">
            <v>300</v>
          </cell>
          <cell r="K199">
            <v>0</v>
          </cell>
          <cell r="M199">
            <v>300</v>
          </cell>
          <cell r="N199" t="e">
            <v>#N/A</v>
          </cell>
        </row>
        <row r="200">
          <cell r="A200" t="str">
            <v/>
          </cell>
          <cell r="B200" t="str">
            <v/>
          </cell>
          <cell r="C200" t="str">
            <v/>
          </cell>
          <cell r="D200" t="str">
            <v/>
          </cell>
          <cell r="N200">
            <v>0</v>
          </cell>
        </row>
        <row r="201">
          <cell r="A201" t="str">
            <v>209</v>
          </cell>
          <cell r="B201" t="str">
            <v>3.02.01.01.04</v>
          </cell>
          <cell r="C201" t="str">
            <v/>
          </cell>
          <cell r="D201" t="str">
            <v>VIAGENS E ESTADIAS</v>
          </cell>
          <cell r="I201">
            <v>243.2</v>
          </cell>
          <cell r="K201">
            <v>0</v>
          </cell>
          <cell r="M201">
            <v>243.2</v>
          </cell>
          <cell r="N201" t="str">
            <v>6.1.3.4</v>
          </cell>
        </row>
        <row r="202">
          <cell r="A202" t="str">
            <v>30173</v>
          </cell>
          <cell r="B202" t="str">
            <v>3.02.01.01.04.022</v>
          </cell>
          <cell r="C202" t="str">
            <v/>
          </cell>
          <cell r="D202" t="str">
            <v>REFEICAO</v>
          </cell>
          <cell r="I202">
            <v>243.2</v>
          </cell>
          <cell r="K202">
            <v>0</v>
          </cell>
          <cell r="M202">
            <v>243.2</v>
          </cell>
          <cell r="N202" t="e">
            <v>#N/A</v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D203" t="str">
            <v/>
          </cell>
          <cell r="N203">
            <v>0</v>
          </cell>
        </row>
        <row r="204">
          <cell r="A204" t="str">
            <v>118</v>
          </cell>
          <cell r="B204" t="str">
            <v>3.02.01.01.05</v>
          </cell>
          <cell r="C204" t="str">
            <v/>
          </cell>
          <cell r="D204" t="str">
            <v>MATERIAL DE CONSUMO, ESCRIT E LIMPEZA</v>
          </cell>
          <cell r="I204">
            <v>12585.3</v>
          </cell>
          <cell r="K204">
            <v>0</v>
          </cell>
          <cell r="M204">
            <v>12585.3</v>
          </cell>
          <cell r="N204" t="str">
            <v>6.1.3.5</v>
          </cell>
        </row>
        <row r="205">
          <cell r="A205" t="str">
            <v>30092</v>
          </cell>
          <cell r="B205" t="str">
            <v>3.02.01.01.05.001</v>
          </cell>
          <cell r="C205" t="str">
            <v/>
          </cell>
          <cell r="D205" t="str">
            <v>MATERIAL DE LIMPEZA</v>
          </cell>
          <cell r="I205">
            <v>8886.17</v>
          </cell>
          <cell r="K205">
            <v>0</v>
          </cell>
          <cell r="M205">
            <v>8886.17</v>
          </cell>
          <cell r="N205">
            <v>0</v>
          </cell>
        </row>
        <row r="206">
          <cell r="A206" t="str">
            <v>30182</v>
          </cell>
          <cell r="B206" t="str">
            <v>3.02.01.01.05.048</v>
          </cell>
          <cell r="C206" t="str">
            <v/>
          </cell>
          <cell r="D206" t="str">
            <v>COPA</v>
          </cell>
          <cell r="I206">
            <v>1434.25</v>
          </cell>
          <cell r="K206">
            <v>0</v>
          </cell>
          <cell r="M206">
            <v>1434.25</v>
          </cell>
          <cell r="N206" t="e">
            <v>#N/A</v>
          </cell>
        </row>
        <row r="207">
          <cell r="A207" t="str">
            <v>226</v>
          </cell>
          <cell r="B207" t="str">
            <v>3.02.01.01.05.105</v>
          </cell>
          <cell r="C207" t="str">
            <v/>
          </cell>
          <cell r="D207" t="str">
            <v>MATERIAL DE ESCRITORIO</v>
          </cell>
          <cell r="I207">
            <v>2264.88</v>
          </cell>
          <cell r="K207">
            <v>0</v>
          </cell>
          <cell r="M207">
            <v>2264.88</v>
          </cell>
          <cell r="N207" t="e">
            <v>#N/A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/>
          </cell>
          <cell r="N208">
            <v>0</v>
          </cell>
        </row>
        <row r="209">
          <cell r="A209" t="str">
            <v>75</v>
          </cell>
          <cell r="B209" t="str">
            <v>3.02.01.01.06</v>
          </cell>
          <cell r="C209" t="str">
            <v/>
          </cell>
          <cell r="D209" t="str">
            <v>DESPESAS TRIBUTARIAS E FINANCERIAS</v>
          </cell>
          <cell r="I209">
            <v>33778.160000000003</v>
          </cell>
          <cell r="K209">
            <v>0</v>
          </cell>
          <cell r="M209">
            <v>33778.160000000003</v>
          </cell>
          <cell r="N209" t="str">
            <v>6.1.3.6</v>
          </cell>
        </row>
        <row r="210">
          <cell r="A210" t="str">
            <v>30190</v>
          </cell>
          <cell r="B210" t="str">
            <v>3.02.01.01.06.056</v>
          </cell>
          <cell r="C210" t="str">
            <v/>
          </cell>
          <cell r="D210" t="str">
            <v>DESPESAS BANCARIAS</v>
          </cell>
          <cell r="I210">
            <v>750.95</v>
          </cell>
          <cell r="K210">
            <v>0</v>
          </cell>
          <cell r="M210">
            <v>750.95</v>
          </cell>
          <cell r="N210">
            <v>0</v>
          </cell>
        </row>
        <row r="211">
          <cell r="A211" t="str">
            <v>30191</v>
          </cell>
          <cell r="B211" t="str">
            <v>3.02.01.01.06.057</v>
          </cell>
          <cell r="C211" t="str">
            <v/>
          </cell>
          <cell r="D211" t="str">
            <v>IRRF APLICACAO FINANCEIRA</v>
          </cell>
          <cell r="I211">
            <v>23878.2</v>
          </cell>
          <cell r="K211">
            <v>0</v>
          </cell>
          <cell r="M211">
            <v>23878.2</v>
          </cell>
          <cell r="N211">
            <v>0</v>
          </cell>
        </row>
        <row r="212">
          <cell r="A212" t="str">
            <v>30192</v>
          </cell>
          <cell r="B212" t="str">
            <v>3.02.01.01.06.076</v>
          </cell>
          <cell r="C212" t="str">
            <v/>
          </cell>
          <cell r="D212" t="str">
            <v>IMPOSTOS E TAXAS MUN/ESTADUAIS/FEDERAIS</v>
          </cell>
          <cell r="I212">
            <v>834.72</v>
          </cell>
          <cell r="K212">
            <v>0</v>
          </cell>
          <cell r="M212">
            <v>834.72</v>
          </cell>
          <cell r="N212" t="e">
            <v>#N/A</v>
          </cell>
        </row>
        <row r="213">
          <cell r="A213" t="str">
            <v>16074</v>
          </cell>
          <cell r="B213" t="str">
            <v>3.02.01.01.06.129</v>
          </cell>
          <cell r="C213" t="str">
            <v/>
          </cell>
          <cell r="D213" t="str">
            <v>COFINS S/ RENDIMENTO DE APLICACAO</v>
          </cell>
          <cell r="I213">
            <v>6331.25</v>
          </cell>
          <cell r="K213">
            <v>0</v>
          </cell>
          <cell r="M213">
            <v>6331.25</v>
          </cell>
          <cell r="N213">
            <v>0</v>
          </cell>
        </row>
        <row r="214">
          <cell r="A214" t="str">
            <v>104590</v>
          </cell>
          <cell r="B214" t="str">
            <v>3.02.01.01.06.135</v>
          </cell>
          <cell r="C214" t="str">
            <v/>
          </cell>
          <cell r="D214" t="str">
            <v>TARIFA SOBRE CARTÃO DE CRÉDITO</v>
          </cell>
          <cell r="I214">
            <v>1469.12</v>
          </cell>
          <cell r="K214">
            <v>0</v>
          </cell>
          <cell r="M214">
            <v>1469.12</v>
          </cell>
          <cell r="N214">
            <v>0</v>
          </cell>
        </row>
        <row r="215">
          <cell r="A215" t="str">
            <v>104591</v>
          </cell>
          <cell r="B215" t="str">
            <v>3.02.01.01.06.136</v>
          </cell>
          <cell r="C215" t="str">
            <v/>
          </cell>
          <cell r="D215" t="str">
            <v>TARIFA SOBRE CARTÃO DE DÉBITO</v>
          </cell>
          <cell r="I215">
            <v>513.91999999999996</v>
          </cell>
          <cell r="K215">
            <v>0</v>
          </cell>
          <cell r="M215">
            <v>513.91999999999996</v>
          </cell>
          <cell r="N215">
            <v>0</v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D216" t="str">
            <v/>
          </cell>
          <cell r="N216">
            <v>0</v>
          </cell>
        </row>
        <row r="217">
          <cell r="A217" t="str">
            <v>74</v>
          </cell>
          <cell r="B217" t="str">
            <v>3.02.01.01.07</v>
          </cell>
          <cell r="C217" t="str">
            <v/>
          </cell>
          <cell r="D217" t="str">
            <v>DESPESAS DIVERSAS (CORREIO,XEROX,MOTOBOY</v>
          </cell>
          <cell r="I217">
            <v>7827.95</v>
          </cell>
          <cell r="K217">
            <v>0.09</v>
          </cell>
          <cell r="M217">
            <v>7827.86</v>
          </cell>
          <cell r="N217" t="str">
            <v>6.1.3.7</v>
          </cell>
        </row>
        <row r="218">
          <cell r="A218" t="str">
            <v>30200</v>
          </cell>
          <cell r="B218" t="str">
            <v>3.02.01.01.07.036</v>
          </cell>
          <cell r="C218" t="str">
            <v/>
          </cell>
          <cell r="D218" t="str">
            <v>CARTORIO</v>
          </cell>
          <cell r="I218">
            <v>412.2</v>
          </cell>
          <cell r="K218">
            <v>0</v>
          </cell>
          <cell r="M218">
            <v>412.2</v>
          </cell>
          <cell r="N218" t="e">
            <v>#N/A</v>
          </cell>
        </row>
        <row r="219">
          <cell r="A219" t="str">
            <v>30207</v>
          </cell>
          <cell r="B219" t="str">
            <v>3.02.01.01.07.051</v>
          </cell>
          <cell r="C219" t="str">
            <v/>
          </cell>
          <cell r="D219" t="str">
            <v>CORREIO</v>
          </cell>
          <cell r="I219">
            <v>2045.37</v>
          </cell>
          <cell r="K219">
            <v>0</v>
          </cell>
          <cell r="M219">
            <v>2045.37</v>
          </cell>
          <cell r="N219" t="e">
            <v>#N/A</v>
          </cell>
        </row>
        <row r="220">
          <cell r="A220" t="str">
            <v>30216</v>
          </cell>
          <cell r="B220" t="str">
            <v>3.02.01.01.07.093</v>
          </cell>
          <cell r="C220" t="str">
            <v/>
          </cell>
          <cell r="D220" t="str">
            <v>MATERIAL DIVERSOS</v>
          </cell>
          <cell r="I220">
            <v>263.5</v>
          </cell>
          <cell r="K220">
            <v>0</v>
          </cell>
          <cell r="M220">
            <v>263.5</v>
          </cell>
          <cell r="N220" t="e">
            <v>#N/A</v>
          </cell>
        </row>
        <row r="221">
          <cell r="A221" t="str">
            <v>30217</v>
          </cell>
          <cell r="B221" t="str">
            <v>3.02.01.01.07.097</v>
          </cell>
          <cell r="C221" t="str">
            <v/>
          </cell>
          <cell r="D221" t="str">
            <v>MOTOBOY</v>
          </cell>
          <cell r="I221">
            <v>169</v>
          </cell>
          <cell r="K221">
            <v>0</v>
          </cell>
          <cell r="M221">
            <v>169</v>
          </cell>
          <cell r="N221" t="e">
            <v>#N/A</v>
          </cell>
        </row>
        <row r="222">
          <cell r="A222" t="str">
            <v>30218</v>
          </cell>
          <cell r="B222" t="str">
            <v>3.02.01.01.07.101</v>
          </cell>
          <cell r="C222" t="str">
            <v/>
          </cell>
          <cell r="D222" t="str">
            <v>OUTROS SERVICOS</v>
          </cell>
          <cell r="I222">
            <v>739.18</v>
          </cell>
          <cell r="K222">
            <v>0.09</v>
          </cell>
          <cell r="M222">
            <v>739.09</v>
          </cell>
          <cell r="N222" t="e">
            <v>#N/A</v>
          </cell>
        </row>
        <row r="223">
          <cell r="A223" t="str">
            <v>30219</v>
          </cell>
          <cell r="B223" t="str">
            <v>3.02.01.01.07.129</v>
          </cell>
          <cell r="C223" t="str">
            <v/>
          </cell>
          <cell r="D223" t="str">
            <v>TRANSPORTE</v>
          </cell>
          <cell r="I223">
            <v>550</v>
          </cell>
          <cell r="K223">
            <v>0</v>
          </cell>
          <cell r="M223">
            <v>550</v>
          </cell>
          <cell r="N223" t="e">
            <v>#N/A</v>
          </cell>
        </row>
        <row r="224">
          <cell r="A224" t="str">
            <v>30222</v>
          </cell>
          <cell r="B224" t="str">
            <v>3.02.01.01.07.135</v>
          </cell>
          <cell r="C224" t="str">
            <v/>
          </cell>
          <cell r="D224" t="str">
            <v>TAXI</v>
          </cell>
          <cell r="I224">
            <v>1695.2</v>
          </cell>
          <cell r="K224">
            <v>0</v>
          </cell>
          <cell r="M224">
            <v>1695.2</v>
          </cell>
          <cell r="N224" t="e">
            <v>#N/A</v>
          </cell>
        </row>
        <row r="225">
          <cell r="A225" t="str">
            <v>234</v>
          </cell>
          <cell r="B225" t="str">
            <v>3.02.01.01.07.139</v>
          </cell>
          <cell r="C225" t="str">
            <v/>
          </cell>
          <cell r="D225" t="str">
            <v>LANCHES E REFEICOES</v>
          </cell>
          <cell r="I225">
            <v>753.5</v>
          </cell>
          <cell r="K225">
            <v>0</v>
          </cell>
          <cell r="M225">
            <v>753.5</v>
          </cell>
          <cell r="N225" t="e">
            <v>#N/A</v>
          </cell>
        </row>
        <row r="226">
          <cell r="A226" t="str">
            <v>15970</v>
          </cell>
          <cell r="B226" t="str">
            <v>3.02.01.01.07.158</v>
          </cell>
          <cell r="C226" t="str">
            <v/>
          </cell>
          <cell r="D226" t="str">
            <v>ASSOCIACOES</v>
          </cell>
          <cell r="I226">
            <v>1200</v>
          </cell>
          <cell r="K226">
            <v>0</v>
          </cell>
          <cell r="M226">
            <v>1200</v>
          </cell>
          <cell r="N226">
            <v>0</v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D227" t="str">
            <v/>
          </cell>
          <cell r="N227">
            <v>0</v>
          </cell>
        </row>
        <row r="228">
          <cell r="A228" t="str">
            <v>104256</v>
          </cell>
          <cell r="B228" t="str">
            <v>3.02.01.01.09</v>
          </cell>
          <cell r="C228" t="str">
            <v/>
          </cell>
          <cell r="D228" t="str">
            <v>TREINAMENTOS DIVERSOS</v>
          </cell>
          <cell r="I228">
            <v>1330</v>
          </cell>
          <cell r="K228">
            <v>0</v>
          </cell>
          <cell r="M228">
            <v>1330</v>
          </cell>
          <cell r="N228" t="str">
            <v>6.1.3.8</v>
          </cell>
        </row>
        <row r="229">
          <cell r="A229" t="str">
            <v>104264</v>
          </cell>
          <cell r="B229" t="str">
            <v>3.02.01.01.09.001</v>
          </cell>
          <cell r="C229" t="str">
            <v/>
          </cell>
          <cell r="D229" t="str">
            <v>TREINAMENTO DE FUNCIONÁRIOS</v>
          </cell>
          <cell r="I229">
            <v>1330</v>
          </cell>
          <cell r="K229">
            <v>0</v>
          </cell>
          <cell r="M229">
            <v>1330</v>
          </cell>
          <cell r="N229" t="e">
            <v>#N/A</v>
          </cell>
        </row>
        <row r="230">
          <cell r="A230" t="str">
            <v/>
          </cell>
          <cell r="B230" t="str">
            <v/>
          </cell>
          <cell r="C230" t="str">
            <v/>
          </cell>
          <cell r="D230" t="str">
            <v/>
          </cell>
          <cell r="N230">
            <v>0</v>
          </cell>
        </row>
        <row r="231">
          <cell r="A231" t="str">
            <v>109</v>
          </cell>
          <cell r="B231" t="str">
            <v>3.02.01.01.20</v>
          </cell>
          <cell r="C231" t="str">
            <v/>
          </cell>
          <cell r="D231" t="str">
            <v>INVESTIMENTOS</v>
          </cell>
          <cell r="I231">
            <v>111.7</v>
          </cell>
          <cell r="K231">
            <v>0</v>
          </cell>
          <cell r="M231">
            <v>111.7</v>
          </cell>
          <cell r="N231" t="str">
            <v>6.1.3.7</v>
          </cell>
        </row>
        <row r="232">
          <cell r="A232" t="str">
            <v>30228</v>
          </cell>
          <cell r="B232" t="str">
            <v>3.02.01.01.20.124</v>
          </cell>
          <cell r="C232" t="str">
            <v/>
          </cell>
          <cell r="D232" t="str">
            <v>SOFTWARE</v>
          </cell>
          <cell r="I232">
            <v>111.7</v>
          </cell>
          <cell r="K232">
            <v>0</v>
          </cell>
          <cell r="M232">
            <v>111.7</v>
          </cell>
          <cell r="N232">
            <v>0</v>
          </cell>
        </row>
        <row r="233">
          <cell r="A233" t="str">
            <v/>
          </cell>
          <cell r="B233" t="str">
            <v/>
          </cell>
          <cell r="C233" t="str">
            <v/>
          </cell>
          <cell r="D233" t="str">
            <v/>
          </cell>
          <cell r="N233">
            <v>0</v>
          </cell>
        </row>
        <row r="234">
          <cell r="A234" t="str">
            <v>152</v>
          </cell>
          <cell r="B234" t="str">
            <v>3.03</v>
          </cell>
          <cell r="C234" t="str">
            <v/>
          </cell>
          <cell r="D234" t="str">
            <v>PRGRAMA DE EDIF: CONSERV/MANUT E SEG.</v>
          </cell>
          <cell r="I234">
            <v>36412.800000000003</v>
          </cell>
          <cell r="K234">
            <v>0</v>
          </cell>
          <cell r="M234">
            <v>36412.800000000003</v>
          </cell>
          <cell r="N234">
            <v>0</v>
          </cell>
        </row>
        <row r="235">
          <cell r="A235" t="str">
            <v>153</v>
          </cell>
          <cell r="B235" t="str">
            <v>3.03.01</v>
          </cell>
          <cell r="C235" t="str">
            <v/>
          </cell>
          <cell r="D235" t="str">
            <v>PRGRAMA DE EDIF: CONSERV/MANUT E SEG.</v>
          </cell>
          <cell r="I235">
            <v>36412.800000000003</v>
          </cell>
          <cell r="K235">
            <v>0</v>
          </cell>
          <cell r="M235">
            <v>36412.800000000003</v>
          </cell>
          <cell r="N235">
            <v>0</v>
          </cell>
        </row>
        <row r="236">
          <cell r="A236" t="str">
            <v>154</v>
          </cell>
          <cell r="B236" t="str">
            <v>3.03.01.01</v>
          </cell>
          <cell r="C236" t="str">
            <v/>
          </cell>
          <cell r="D236" t="str">
            <v>PRGRAMA DE EDIF: CONSERV/MANUT E SEG.</v>
          </cell>
          <cell r="I236">
            <v>36412.800000000003</v>
          </cell>
          <cell r="K236">
            <v>0</v>
          </cell>
          <cell r="M236">
            <v>36412.800000000003</v>
          </cell>
          <cell r="N236">
            <v>0</v>
          </cell>
        </row>
        <row r="237">
          <cell r="A237" t="str">
            <v>56</v>
          </cell>
          <cell r="B237" t="str">
            <v>3.03.01.01.01</v>
          </cell>
          <cell r="C237" t="str">
            <v/>
          </cell>
          <cell r="D237" t="str">
            <v>CONSERVACAO E MANUTENCAO DAS EDIFICACOES</v>
          </cell>
          <cell r="I237">
            <v>30217.439999999999</v>
          </cell>
          <cell r="K237">
            <v>0</v>
          </cell>
          <cell r="M237">
            <v>30217.439999999999</v>
          </cell>
          <cell r="N237" t="str">
            <v>6.1.4.1</v>
          </cell>
        </row>
        <row r="238">
          <cell r="A238" t="str">
            <v>30704</v>
          </cell>
          <cell r="B238" t="str">
            <v>3.03.01.01.01.054</v>
          </cell>
          <cell r="C238" t="str">
            <v/>
          </cell>
          <cell r="D238" t="str">
            <v>DEDETIZACAO</v>
          </cell>
          <cell r="I238">
            <v>490</v>
          </cell>
          <cell r="K238">
            <v>0</v>
          </cell>
          <cell r="M238">
            <v>490</v>
          </cell>
          <cell r="N238">
            <v>0</v>
          </cell>
        </row>
        <row r="239">
          <cell r="A239" t="str">
            <v>30236</v>
          </cell>
          <cell r="B239" t="str">
            <v>3.03.01.01.01.089</v>
          </cell>
          <cell r="C239" t="str">
            <v/>
          </cell>
          <cell r="D239" t="str">
            <v>MANUTENCAO DE ELEVADOR</v>
          </cell>
          <cell r="I239">
            <v>5379.14</v>
          </cell>
          <cell r="K239">
            <v>0</v>
          </cell>
          <cell r="M239">
            <v>5379.14</v>
          </cell>
          <cell r="N239">
            <v>0</v>
          </cell>
        </row>
        <row r="240">
          <cell r="A240" t="str">
            <v>30237</v>
          </cell>
          <cell r="B240" t="str">
            <v>3.03.01.01.01.094</v>
          </cell>
          <cell r="C240" t="str">
            <v/>
          </cell>
          <cell r="D240" t="str">
            <v>MATERIAL ELETRICO</v>
          </cell>
          <cell r="I240">
            <v>3375.29</v>
          </cell>
          <cell r="K240">
            <v>0</v>
          </cell>
          <cell r="M240">
            <v>3375.29</v>
          </cell>
          <cell r="N240" t="e">
            <v>#N/A</v>
          </cell>
        </row>
        <row r="241">
          <cell r="A241" t="str">
            <v>30238</v>
          </cell>
          <cell r="B241" t="str">
            <v>3.03.01.01.01.107</v>
          </cell>
          <cell r="C241" t="str">
            <v/>
          </cell>
          <cell r="D241" t="str">
            <v>PREDIAL - MANUTENCAO E REPAROS</v>
          </cell>
          <cell r="I241">
            <v>6857.35</v>
          </cell>
          <cell r="K241">
            <v>0</v>
          </cell>
          <cell r="M241">
            <v>6857.35</v>
          </cell>
          <cell r="N241" t="e">
            <v>#N/A</v>
          </cell>
        </row>
        <row r="242">
          <cell r="A242" t="str">
            <v>15991</v>
          </cell>
          <cell r="B242" t="str">
            <v>3.03.01.01.01.133</v>
          </cell>
          <cell r="C242" t="str">
            <v/>
          </cell>
          <cell r="D242" t="str">
            <v>MATERIAL PARA GERADOR</v>
          </cell>
          <cell r="I242">
            <v>1442</v>
          </cell>
          <cell r="K242">
            <v>0</v>
          </cell>
          <cell r="M242">
            <v>1442</v>
          </cell>
          <cell r="N242" t="e">
            <v>#N/A</v>
          </cell>
        </row>
        <row r="243">
          <cell r="A243" t="str">
            <v>40105</v>
          </cell>
          <cell r="B243" t="str">
            <v>3.03.01.01.01.149</v>
          </cell>
          <cell r="C243" t="str">
            <v/>
          </cell>
          <cell r="D243" t="str">
            <v>MATERIAL PARA MANUTENCAO</v>
          </cell>
          <cell r="I243">
            <v>5217.42</v>
          </cell>
          <cell r="K243">
            <v>0</v>
          </cell>
          <cell r="M243">
            <v>5217.42</v>
          </cell>
          <cell r="N243">
            <v>0</v>
          </cell>
        </row>
        <row r="244">
          <cell r="A244" t="str">
            <v>15981</v>
          </cell>
          <cell r="B244" t="str">
            <v>3.03.01.01.01.150</v>
          </cell>
          <cell r="C244" t="str">
            <v/>
          </cell>
          <cell r="D244" t="str">
            <v>MANUTENCAO AR CONDICIONADO</v>
          </cell>
          <cell r="I244">
            <v>5746.14</v>
          </cell>
          <cell r="K244">
            <v>0</v>
          </cell>
          <cell r="M244">
            <v>5746.14</v>
          </cell>
          <cell r="N244">
            <v>0</v>
          </cell>
        </row>
        <row r="245">
          <cell r="A245" t="str">
            <v>16036</v>
          </cell>
          <cell r="B245" t="str">
            <v>3.03.01.01.01.151</v>
          </cell>
          <cell r="C245" t="str">
            <v/>
          </cell>
          <cell r="D245" t="str">
            <v>MANUTENCAO GERADOR</v>
          </cell>
          <cell r="I245">
            <v>390.5</v>
          </cell>
          <cell r="K245">
            <v>0</v>
          </cell>
          <cell r="M245">
            <v>390.5</v>
          </cell>
          <cell r="N245">
            <v>0</v>
          </cell>
        </row>
        <row r="246">
          <cell r="A246" t="str">
            <v>106127</v>
          </cell>
          <cell r="B246" t="str">
            <v>3.03.01.01.01.153</v>
          </cell>
          <cell r="C246" t="str">
            <v/>
          </cell>
          <cell r="D246" t="str">
            <v>MANUTENÇÃO NO NOBREAK</v>
          </cell>
          <cell r="I246">
            <v>1319.6</v>
          </cell>
          <cell r="K246">
            <v>0</v>
          </cell>
          <cell r="M246">
            <v>1319.6</v>
          </cell>
          <cell r="N246" t="e">
            <v>#N/A</v>
          </cell>
        </row>
        <row r="247">
          <cell r="A247" t="str">
            <v/>
          </cell>
          <cell r="B247" t="str">
            <v/>
          </cell>
          <cell r="C247" t="str">
            <v/>
          </cell>
          <cell r="D247" t="str">
            <v/>
          </cell>
          <cell r="N247">
            <v>0</v>
          </cell>
        </row>
        <row r="248">
          <cell r="A248" t="str">
            <v>201</v>
          </cell>
          <cell r="B248" t="str">
            <v>3.03.01.01.02</v>
          </cell>
          <cell r="C248" t="str">
            <v/>
          </cell>
          <cell r="D248" t="str">
            <v>SISTEMA DE MONITORAMENTO DE SEG E AVCB</v>
          </cell>
          <cell r="I248">
            <v>2775</v>
          </cell>
          <cell r="K248">
            <v>0</v>
          </cell>
          <cell r="M248">
            <v>2775</v>
          </cell>
          <cell r="N248" t="str">
            <v>6.1.4.2</v>
          </cell>
        </row>
        <row r="249">
          <cell r="A249" t="str">
            <v>30243</v>
          </cell>
          <cell r="B249" t="str">
            <v>3.03.01.01.02.136</v>
          </cell>
          <cell r="C249" t="str">
            <v/>
          </cell>
          <cell r="D249" t="str">
            <v>SISTEMA DE MONITORAMENTO DE SEG E AVCB</v>
          </cell>
          <cell r="I249">
            <v>2775</v>
          </cell>
          <cell r="K249">
            <v>0</v>
          </cell>
          <cell r="M249">
            <v>2775</v>
          </cell>
          <cell r="N249" t="e">
            <v>#N/A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/>
          </cell>
          <cell r="N250">
            <v>0</v>
          </cell>
        </row>
        <row r="251">
          <cell r="A251" t="str">
            <v>199</v>
          </cell>
          <cell r="B251" t="str">
            <v>3.03.01.01.06</v>
          </cell>
          <cell r="C251" t="str">
            <v/>
          </cell>
          <cell r="D251" t="str">
            <v>SEGUROS (PREDIAL, INCENDIO E ETC)</v>
          </cell>
          <cell r="I251">
            <v>3420.36</v>
          </cell>
          <cell r="K251">
            <v>0</v>
          </cell>
          <cell r="M251">
            <v>3420.36</v>
          </cell>
          <cell r="N251" t="str">
            <v>6.1.4.4</v>
          </cell>
        </row>
        <row r="252">
          <cell r="A252" t="str">
            <v>30257</v>
          </cell>
          <cell r="B252" t="str">
            <v>3.03.01.01.06.123</v>
          </cell>
          <cell r="C252" t="str">
            <v/>
          </cell>
          <cell r="D252" t="str">
            <v>SEGUROS ( PREDIAL, INCENDIO E ETC )</v>
          </cell>
          <cell r="I252">
            <v>3420.36</v>
          </cell>
          <cell r="K252">
            <v>0</v>
          </cell>
          <cell r="M252">
            <v>3420.36</v>
          </cell>
          <cell r="N252">
            <v>0</v>
          </cell>
        </row>
        <row r="253">
          <cell r="A253" t="str">
            <v/>
          </cell>
          <cell r="B253" t="str">
            <v/>
          </cell>
          <cell r="C253" t="str">
            <v/>
          </cell>
          <cell r="D253" t="str">
            <v/>
          </cell>
          <cell r="N253">
            <v>0</v>
          </cell>
        </row>
        <row r="254">
          <cell r="A254" t="str">
            <v>157</v>
          </cell>
          <cell r="B254" t="str">
            <v>3.04</v>
          </cell>
          <cell r="C254" t="str">
            <v/>
          </cell>
          <cell r="D254" t="str">
            <v>PROGRAMA DE ACERVO: CONSEV, DOC E PESQ</v>
          </cell>
          <cell r="I254">
            <v>3880.96</v>
          </cell>
          <cell r="K254">
            <v>0</v>
          </cell>
          <cell r="M254">
            <v>3880.96</v>
          </cell>
          <cell r="N254">
            <v>0</v>
          </cell>
        </row>
        <row r="255">
          <cell r="A255" t="str">
            <v>158</v>
          </cell>
          <cell r="B255" t="str">
            <v>3.04.01</v>
          </cell>
          <cell r="C255" t="str">
            <v/>
          </cell>
          <cell r="D255" t="str">
            <v>PROGRAMA DE ACERVO: CONSEV, DOC E PESQ</v>
          </cell>
          <cell r="I255">
            <v>3880.96</v>
          </cell>
          <cell r="K255">
            <v>0</v>
          </cell>
          <cell r="M255">
            <v>3880.96</v>
          </cell>
          <cell r="N255">
            <v>0</v>
          </cell>
        </row>
        <row r="256">
          <cell r="A256" t="str">
            <v>159</v>
          </cell>
          <cell r="B256" t="str">
            <v>3.04.01.01</v>
          </cell>
          <cell r="C256" t="str">
            <v/>
          </cell>
          <cell r="D256" t="str">
            <v>PROGRAMA DE ACERVO: CONSEV, DOC E PESQ</v>
          </cell>
          <cell r="I256">
            <v>3880.96</v>
          </cell>
          <cell r="K256">
            <v>0</v>
          </cell>
          <cell r="M256">
            <v>3880.96</v>
          </cell>
          <cell r="N256">
            <v>0</v>
          </cell>
        </row>
        <row r="257">
          <cell r="A257" t="str">
            <v>57</v>
          </cell>
          <cell r="B257" t="str">
            <v>3.04.01.01.04</v>
          </cell>
          <cell r="C257" t="str">
            <v/>
          </cell>
          <cell r="D257" t="str">
            <v>CONSERVACAO E RESTAURACAO</v>
          </cell>
          <cell r="I257">
            <v>2500</v>
          </cell>
          <cell r="K257">
            <v>0</v>
          </cell>
          <cell r="M257">
            <v>2500</v>
          </cell>
          <cell r="N257" t="str">
            <v>6.1.5.1.4</v>
          </cell>
        </row>
        <row r="258">
          <cell r="A258" t="str">
            <v>102490</v>
          </cell>
          <cell r="B258" t="str">
            <v>3.04.01.01.04.057</v>
          </cell>
          <cell r="C258" t="str">
            <v/>
          </cell>
          <cell r="D258" t="str">
            <v>SEGURO DA CAMISA DO PELÉ</v>
          </cell>
          <cell r="I258">
            <v>2500</v>
          </cell>
          <cell r="K258">
            <v>0</v>
          </cell>
          <cell r="M258">
            <v>2500</v>
          </cell>
          <cell r="N258" t="e">
            <v>#N/A</v>
          </cell>
        </row>
        <row r="259">
          <cell r="A259" t="str">
            <v/>
          </cell>
          <cell r="B259" t="str">
            <v/>
          </cell>
          <cell r="C259" t="str">
            <v/>
          </cell>
          <cell r="D259" t="str">
            <v/>
          </cell>
          <cell r="N259">
            <v>0</v>
          </cell>
        </row>
        <row r="260">
          <cell r="A260" t="str">
            <v>124</v>
          </cell>
          <cell r="B260" t="str">
            <v>3.04.01.01.05</v>
          </cell>
          <cell r="C260" t="str">
            <v/>
          </cell>
          <cell r="D260" t="str">
            <v>OUTRAS DESPESAS</v>
          </cell>
          <cell r="I260">
            <v>1380.96</v>
          </cell>
          <cell r="K260">
            <v>0</v>
          </cell>
          <cell r="M260">
            <v>1380.96</v>
          </cell>
          <cell r="N260" t="str">
            <v>6.1.5.1.11</v>
          </cell>
        </row>
        <row r="261">
          <cell r="A261" t="str">
            <v>103179</v>
          </cell>
          <cell r="B261" t="str">
            <v>3.04.01.01.05.141</v>
          </cell>
          <cell r="C261" t="str">
            <v/>
          </cell>
          <cell r="D261" t="str">
            <v>ECAD</v>
          </cell>
          <cell r="I261">
            <v>1380.96</v>
          </cell>
          <cell r="K261">
            <v>0</v>
          </cell>
          <cell r="M261">
            <v>1380.96</v>
          </cell>
          <cell r="N261">
            <v>0</v>
          </cell>
        </row>
        <row r="262">
          <cell r="A262" t="str">
            <v/>
          </cell>
          <cell r="B262" t="str">
            <v/>
          </cell>
          <cell r="C262" t="str">
            <v/>
          </cell>
          <cell r="D262" t="str">
            <v/>
          </cell>
          <cell r="N262">
            <v>0</v>
          </cell>
        </row>
        <row r="263">
          <cell r="A263" t="str">
            <v>165</v>
          </cell>
          <cell r="B263" t="str">
            <v>3.05</v>
          </cell>
          <cell r="C263" t="str">
            <v/>
          </cell>
          <cell r="D263" t="str">
            <v>PROGRAMA DE EXPOSICOES E PROG CULTURAL</v>
          </cell>
          <cell r="I263">
            <v>8000</v>
          </cell>
          <cell r="K263">
            <v>0</v>
          </cell>
          <cell r="M263">
            <v>8000</v>
          </cell>
          <cell r="N263">
            <v>0</v>
          </cell>
        </row>
        <row r="264">
          <cell r="A264" t="str">
            <v>166</v>
          </cell>
          <cell r="B264" t="str">
            <v>3.05.01</v>
          </cell>
          <cell r="C264" t="str">
            <v/>
          </cell>
          <cell r="D264" t="str">
            <v>PROGRAMA DE EXPOSICOES E PROG CULTURAL</v>
          </cell>
          <cell r="I264">
            <v>8000</v>
          </cell>
          <cell r="K264">
            <v>0</v>
          </cell>
          <cell r="M264">
            <v>8000</v>
          </cell>
          <cell r="N264">
            <v>0</v>
          </cell>
        </row>
        <row r="265">
          <cell r="A265" t="str">
            <v>167</v>
          </cell>
          <cell r="B265" t="str">
            <v>3.05.01.01</v>
          </cell>
          <cell r="C265" t="str">
            <v/>
          </cell>
          <cell r="D265" t="str">
            <v>PROGRAMA DE EXPOSICOES E PROG CULTURAL</v>
          </cell>
          <cell r="I265">
            <v>8000</v>
          </cell>
          <cell r="K265">
            <v>0</v>
          </cell>
          <cell r="M265">
            <v>8000</v>
          </cell>
          <cell r="N265">
            <v>0</v>
          </cell>
        </row>
        <row r="266">
          <cell r="A266" t="str">
            <v>80</v>
          </cell>
          <cell r="B266" t="str">
            <v>3.05.01.01.02</v>
          </cell>
          <cell r="C266" t="str">
            <v/>
          </cell>
          <cell r="D266" t="str">
            <v>MANUT DA EXPOSIÇÃO/PROGRAMACAO CULTURAL</v>
          </cell>
          <cell r="I266">
            <v>8000</v>
          </cell>
          <cell r="K266">
            <v>0</v>
          </cell>
          <cell r="M266">
            <v>8000</v>
          </cell>
          <cell r="N266" t="str">
            <v>6.1.5.2.1</v>
          </cell>
        </row>
        <row r="267">
          <cell r="A267" t="str">
            <v>30731</v>
          </cell>
          <cell r="B267" t="str">
            <v>3.05.01.01.02.053</v>
          </cell>
          <cell r="C267" t="str">
            <v/>
          </cell>
          <cell r="D267" t="str">
            <v>CURADORIA</v>
          </cell>
          <cell r="I267">
            <v>8000</v>
          </cell>
          <cell r="K267">
            <v>0</v>
          </cell>
          <cell r="M267">
            <v>8000</v>
          </cell>
          <cell r="N267">
            <v>0</v>
          </cell>
        </row>
        <row r="268">
          <cell r="A268" t="str">
            <v/>
          </cell>
          <cell r="B268" t="str">
            <v/>
          </cell>
          <cell r="C268" t="str">
            <v/>
          </cell>
          <cell r="D268" t="str">
            <v/>
          </cell>
          <cell r="N268">
            <v>0</v>
          </cell>
        </row>
        <row r="269">
          <cell r="A269" t="str">
            <v>170</v>
          </cell>
          <cell r="B269" t="str">
            <v>3.06</v>
          </cell>
          <cell r="C269" t="str">
            <v/>
          </cell>
          <cell r="D269" t="str">
            <v>PROGRAMA DE SERV EDUCATIVO E PROJ ESP</v>
          </cell>
          <cell r="I269">
            <v>6319.94</v>
          </cell>
          <cell r="K269">
            <v>0</v>
          </cell>
          <cell r="M269">
            <v>6319.94</v>
          </cell>
          <cell r="N269" t="e">
            <v>#N/A</v>
          </cell>
        </row>
        <row r="270">
          <cell r="A270" t="str">
            <v>168</v>
          </cell>
          <cell r="B270" t="str">
            <v>3.06.01</v>
          </cell>
          <cell r="C270" t="str">
            <v/>
          </cell>
          <cell r="D270" t="str">
            <v>PROGRAMA DE SERV EDUC E PROJ ESPECIAIS</v>
          </cell>
          <cell r="I270">
            <v>6319.94</v>
          </cell>
          <cell r="K270">
            <v>0</v>
          </cell>
          <cell r="M270">
            <v>6319.94</v>
          </cell>
          <cell r="N270" t="e">
            <v>#N/A</v>
          </cell>
        </row>
        <row r="271">
          <cell r="A271" t="str">
            <v>169</v>
          </cell>
          <cell r="B271" t="str">
            <v>3.06.01.01</v>
          </cell>
          <cell r="C271" t="str">
            <v/>
          </cell>
          <cell r="D271" t="str">
            <v>PROGRAMA DE SERV EDUC E PROJ ESPECIAIS</v>
          </cell>
          <cell r="I271">
            <v>6319.94</v>
          </cell>
          <cell r="K271">
            <v>0</v>
          </cell>
          <cell r="M271">
            <v>6319.94</v>
          </cell>
          <cell r="N271" t="e">
            <v>#N/A</v>
          </cell>
        </row>
        <row r="272">
          <cell r="A272" t="str">
            <v>200</v>
          </cell>
          <cell r="B272" t="str">
            <v>3.06.01.01.01</v>
          </cell>
          <cell r="C272" t="str">
            <v/>
          </cell>
          <cell r="D272" t="str">
            <v>SERVICO EDUCATIVO E PROJETOS ESPECIAIS</v>
          </cell>
          <cell r="I272">
            <v>6319.94</v>
          </cell>
          <cell r="K272">
            <v>0</v>
          </cell>
          <cell r="M272">
            <v>6319.94</v>
          </cell>
          <cell r="N272" t="str">
            <v>6.1.5.3.1</v>
          </cell>
        </row>
        <row r="273">
          <cell r="A273" t="str">
            <v>102555</v>
          </cell>
          <cell r="B273" t="str">
            <v>3.06.01.01.01.004</v>
          </cell>
          <cell r="C273" t="str">
            <v/>
          </cell>
          <cell r="D273" t="str">
            <v>PROGRAMA DE PROJETOS EDUCATIVOS</v>
          </cell>
          <cell r="I273">
            <v>6101.94</v>
          </cell>
          <cell r="K273">
            <v>0</v>
          </cell>
          <cell r="M273">
            <v>6101.94</v>
          </cell>
          <cell r="N273" t="e">
            <v>#N/A</v>
          </cell>
        </row>
        <row r="274">
          <cell r="A274" t="str">
            <v>100803</v>
          </cell>
          <cell r="B274" t="str">
            <v>3.06.01.01.01.058</v>
          </cell>
          <cell r="C274" t="str">
            <v/>
          </cell>
          <cell r="D274" t="str">
            <v>JOGOS EDUCATIVOS</v>
          </cell>
          <cell r="I274">
            <v>218</v>
          </cell>
          <cell r="K274">
            <v>0</v>
          </cell>
          <cell r="M274">
            <v>218</v>
          </cell>
          <cell r="N274" t="e">
            <v>#N/A</v>
          </cell>
        </row>
        <row r="275">
          <cell r="A275" t="str">
            <v/>
          </cell>
          <cell r="B275" t="str">
            <v/>
          </cell>
          <cell r="C275" t="str">
            <v/>
          </cell>
          <cell r="D275" t="str">
            <v/>
          </cell>
          <cell r="N275">
            <v>0</v>
          </cell>
        </row>
        <row r="276">
          <cell r="A276" t="str">
            <v>162</v>
          </cell>
          <cell r="B276" t="str">
            <v>3.08</v>
          </cell>
          <cell r="C276" t="str">
            <v/>
          </cell>
          <cell r="D276" t="str">
            <v>PROGRAMA DE COMUNICACAO</v>
          </cell>
          <cell r="I276">
            <v>5400</v>
          </cell>
          <cell r="K276">
            <v>0</v>
          </cell>
          <cell r="M276">
            <v>5400</v>
          </cell>
          <cell r="N276">
            <v>0</v>
          </cell>
        </row>
        <row r="277">
          <cell r="A277" t="str">
            <v>163</v>
          </cell>
          <cell r="B277" t="str">
            <v>3.08.01</v>
          </cell>
          <cell r="C277" t="str">
            <v/>
          </cell>
          <cell r="D277" t="str">
            <v>PROGRAMA DE COMUNICACAO</v>
          </cell>
          <cell r="I277">
            <v>5400</v>
          </cell>
          <cell r="K277">
            <v>0</v>
          </cell>
          <cell r="M277">
            <v>5400</v>
          </cell>
          <cell r="N277">
            <v>0</v>
          </cell>
        </row>
        <row r="278">
          <cell r="A278" t="str">
            <v>164</v>
          </cell>
          <cell r="B278" t="str">
            <v>3.08.01.01</v>
          </cell>
          <cell r="C278" t="str">
            <v/>
          </cell>
          <cell r="D278" t="str">
            <v>PROGRAMA DE COMUNICACAO</v>
          </cell>
          <cell r="I278">
            <v>5400</v>
          </cell>
          <cell r="K278">
            <v>0</v>
          </cell>
          <cell r="M278">
            <v>5400</v>
          </cell>
          <cell r="N278">
            <v>0</v>
          </cell>
        </row>
        <row r="279">
          <cell r="A279" t="str">
            <v>144</v>
          </cell>
          <cell r="B279" t="str">
            <v>3.08.01.01.01</v>
          </cell>
          <cell r="C279" t="str">
            <v/>
          </cell>
          <cell r="D279" t="str">
            <v>PLANO DE COMUNICACAO E SITE</v>
          </cell>
          <cell r="I279">
            <v>5400</v>
          </cell>
          <cell r="K279">
            <v>0</v>
          </cell>
          <cell r="M279">
            <v>5400</v>
          </cell>
          <cell r="N279" t="str">
            <v>6.1.6.1</v>
          </cell>
        </row>
        <row r="280">
          <cell r="A280" t="str">
            <v>108359</v>
          </cell>
          <cell r="B280" t="str">
            <v>3.08.01.01.01.097</v>
          </cell>
          <cell r="C280" t="str">
            <v/>
          </cell>
          <cell r="D280" t="str">
            <v>COMUNICAÇÃO E SITE</v>
          </cell>
          <cell r="I280">
            <v>5400</v>
          </cell>
          <cell r="K280">
            <v>0</v>
          </cell>
          <cell r="M280">
            <v>5400</v>
          </cell>
          <cell r="N280" t="e">
            <v>#N/A</v>
          </cell>
        </row>
        <row r="281">
          <cell r="A281" t="str">
            <v/>
          </cell>
          <cell r="B281" t="str">
            <v/>
          </cell>
          <cell r="C281" t="str">
            <v/>
          </cell>
          <cell r="D281" t="str">
            <v/>
          </cell>
          <cell r="N281">
            <v>0</v>
          </cell>
        </row>
        <row r="282">
          <cell r="A282" t="str">
            <v>105171</v>
          </cell>
          <cell r="B282" t="str">
            <v>3.10</v>
          </cell>
          <cell r="C282" t="str">
            <v/>
          </cell>
          <cell r="D282" t="str">
            <v>LEIS DE INCENTIVO</v>
          </cell>
          <cell r="I282">
            <v>60443.05</v>
          </cell>
          <cell r="K282">
            <v>0</v>
          </cell>
          <cell r="M282">
            <v>60443.05</v>
          </cell>
          <cell r="N282">
            <v>0</v>
          </cell>
        </row>
        <row r="283">
          <cell r="A283" t="str">
            <v>106291</v>
          </cell>
          <cell r="B283" t="str">
            <v>3.10.02</v>
          </cell>
          <cell r="C283" t="str">
            <v/>
          </cell>
          <cell r="D283" t="str">
            <v>LEI ROUANET PLANO ANUAL</v>
          </cell>
          <cell r="I283">
            <v>60443.05</v>
          </cell>
          <cell r="K283">
            <v>0</v>
          </cell>
          <cell r="M283">
            <v>60443.05</v>
          </cell>
          <cell r="N283">
            <v>0</v>
          </cell>
        </row>
        <row r="284">
          <cell r="A284" t="str">
            <v>106348</v>
          </cell>
          <cell r="B284" t="str">
            <v>3.10.02.01</v>
          </cell>
          <cell r="C284" t="str">
            <v/>
          </cell>
          <cell r="D284" t="str">
            <v>LEI ROUANET PLANO ANUAL</v>
          </cell>
          <cell r="I284">
            <v>60443.05</v>
          </cell>
          <cell r="K284">
            <v>0</v>
          </cell>
          <cell r="M284">
            <v>60443.05</v>
          </cell>
          <cell r="N284">
            <v>0</v>
          </cell>
        </row>
        <row r="285">
          <cell r="A285" t="str">
            <v>106356</v>
          </cell>
          <cell r="B285" t="str">
            <v>3.10.02.01.01</v>
          </cell>
          <cell r="C285" t="str">
            <v/>
          </cell>
          <cell r="D285" t="str">
            <v>LEI ROUANET PLANO ANUAL</v>
          </cell>
          <cell r="I285">
            <v>59671.67</v>
          </cell>
          <cell r="K285">
            <v>0</v>
          </cell>
          <cell r="M285">
            <v>59671.67</v>
          </cell>
          <cell r="N285" t="str">
            <v>6.1.5.2.6</v>
          </cell>
        </row>
        <row r="286">
          <cell r="A286" t="str">
            <v>106364</v>
          </cell>
          <cell r="B286" t="str">
            <v>3.10.02.01.01.001</v>
          </cell>
          <cell r="C286" t="str">
            <v/>
          </cell>
          <cell r="D286" t="str">
            <v>CURADORIA</v>
          </cell>
          <cell r="I286">
            <v>3000</v>
          </cell>
          <cell r="K286">
            <v>0</v>
          </cell>
          <cell r="M286">
            <v>3000</v>
          </cell>
          <cell r="N286" t="e">
            <v>#N/A</v>
          </cell>
        </row>
        <row r="287">
          <cell r="A287" t="str">
            <v>107891</v>
          </cell>
          <cell r="B287" t="str">
            <v>3.10.02.01.01.051</v>
          </cell>
          <cell r="C287" t="str">
            <v/>
          </cell>
          <cell r="D287" t="str">
            <v>COORDENADOR DE PRODUÇÃO</v>
          </cell>
          <cell r="I287">
            <v>25000</v>
          </cell>
          <cell r="K287">
            <v>0</v>
          </cell>
          <cell r="M287">
            <v>25000</v>
          </cell>
          <cell r="N287" t="e">
            <v>#N/A</v>
          </cell>
        </row>
        <row r="288">
          <cell r="A288" t="str">
            <v>107913</v>
          </cell>
          <cell r="B288" t="str">
            <v>3.10.02.01.01.053</v>
          </cell>
          <cell r="C288" t="str">
            <v/>
          </cell>
          <cell r="D288" t="str">
            <v>SEGUROS</v>
          </cell>
          <cell r="I288">
            <v>166.67</v>
          </cell>
          <cell r="K288">
            <v>0</v>
          </cell>
          <cell r="M288">
            <v>166.67</v>
          </cell>
          <cell r="N288">
            <v>0</v>
          </cell>
        </row>
        <row r="289">
          <cell r="A289" t="str">
            <v>108057</v>
          </cell>
          <cell r="B289" t="str">
            <v>3.10.02.01.01.060</v>
          </cell>
          <cell r="C289" t="str">
            <v/>
          </cell>
          <cell r="D289" t="str">
            <v>REGISTRO E DOC. FOTOGRAFICA</v>
          </cell>
          <cell r="I289">
            <v>1200</v>
          </cell>
          <cell r="K289">
            <v>0</v>
          </cell>
          <cell r="M289">
            <v>1200</v>
          </cell>
          <cell r="N289" t="e">
            <v>#N/A</v>
          </cell>
        </row>
        <row r="290">
          <cell r="A290" t="str">
            <v>108367</v>
          </cell>
          <cell r="B290" t="str">
            <v>3.10.02.01.01.064</v>
          </cell>
          <cell r="C290" t="str">
            <v/>
          </cell>
          <cell r="D290" t="str">
            <v>CONSERTOS E REPOSIÇÕES</v>
          </cell>
          <cell r="I290">
            <v>30305</v>
          </cell>
          <cell r="K290">
            <v>0</v>
          </cell>
          <cell r="M290">
            <v>30305</v>
          </cell>
          <cell r="N290" t="e">
            <v>#N/A</v>
          </cell>
        </row>
        <row r="291">
          <cell r="A291" t="str">
            <v/>
          </cell>
          <cell r="B291" t="str">
            <v/>
          </cell>
          <cell r="C291" t="str">
            <v/>
          </cell>
          <cell r="D291" t="str">
            <v/>
          </cell>
          <cell r="N291">
            <v>0</v>
          </cell>
        </row>
        <row r="292">
          <cell r="A292" t="str">
            <v>106658</v>
          </cell>
          <cell r="B292" t="str">
            <v>3.10.02.01.02</v>
          </cell>
          <cell r="C292" t="str">
            <v/>
          </cell>
          <cell r="D292" t="str">
            <v>DESPESAS FINANCEIRAS/TRIBUTARIAS</v>
          </cell>
          <cell r="I292">
            <v>771.38</v>
          </cell>
          <cell r="K292">
            <v>0</v>
          </cell>
          <cell r="M292">
            <v>771.38</v>
          </cell>
          <cell r="N292" t="str">
            <v>6.1.3.6</v>
          </cell>
        </row>
        <row r="293">
          <cell r="A293" t="str">
            <v>106674</v>
          </cell>
          <cell r="B293" t="str">
            <v>3.10.02.01.02.002</v>
          </cell>
          <cell r="C293" t="str">
            <v/>
          </cell>
          <cell r="D293" t="str">
            <v>IRRF S APLICAÇÃO</v>
          </cell>
          <cell r="I293">
            <v>771.38</v>
          </cell>
          <cell r="K293">
            <v>0</v>
          </cell>
          <cell r="M293">
            <v>771.38</v>
          </cell>
          <cell r="N293">
            <v>0</v>
          </cell>
        </row>
        <row r="294">
          <cell r="A294" t="str">
            <v/>
          </cell>
          <cell r="B294" t="str">
            <v/>
          </cell>
          <cell r="C294" t="str">
            <v/>
          </cell>
          <cell r="D294" t="str">
            <v/>
          </cell>
          <cell r="N294">
            <v>0</v>
          </cell>
        </row>
        <row r="295">
          <cell r="A295" t="str">
            <v>101745</v>
          </cell>
          <cell r="B295" t="str">
            <v>3.11</v>
          </cell>
          <cell r="C295" t="str">
            <v/>
          </cell>
          <cell r="D295" t="str">
            <v>DESPESAS DE CONTRAPARTIDA DE PARCERIA</v>
          </cell>
          <cell r="I295">
            <v>2387</v>
          </cell>
          <cell r="K295">
            <v>0</v>
          </cell>
          <cell r="M295">
            <v>2387</v>
          </cell>
          <cell r="N295">
            <v>0</v>
          </cell>
        </row>
        <row r="296">
          <cell r="A296" t="str">
            <v>101753</v>
          </cell>
          <cell r="B296" t="str">
            <v>3.11.01</v>
          </cell>
          <cell r="C296" t="str">
            <v/>
          </cell>
          <cell r="D296" t="str">
            <v>DESPESAS DE CONTRAPARTIDA DE PARCERIA</v>
          </cell>
          <cell r="I296">
            <v>2387</v>
          </cell>
          <cell r="K296">
            <v>0</v>
          </cell>
          <cell r="M296">
            <v>2387</v>
          </cell>
          <cell r="N296">
            <v>0</v>
          </cell>
        </row>
        <row r="297">
          <cell r="A297" t="str">
            <v>101761</v>
          </cell>
          <cell r="B297" t="str">
            <v>3.11.01.01</v>
          </cell>
          <cell r="C297" t="str">
            <v/>
          </cell>
          <cell r="D297" t="str">
            <v>DESPESAS DE CONTRAPARTIDA DE PARCERIA</v>
          </cell>
          <cell r="I297">
            <v>2387</v>
          </cell>
          <cell r="K297">
            <v>0</v>
          </cell>
          <cell r="M297">
            <v>2387</v>
          </cell>
          <cell r="N297">
            <v>0</v>
          </cell>
        </row>
        <row r="298">
          <cell r="A298" t="str">
            <v>101770</v>
          </cell>
          <cell r="B298" t="str">
            <v>3.11.01.01.01</v>
          </cell>
          <cell r="C298" t="str">
            <v/>
          </cell>
          <cell r="D298" t="str">
            <v>DESPESAS DE CONTRAPARTIDA DE PARCERIA</v>
          </cell>
          <cell r="I298">
            <v>2387</v>
          </cell>
          <cell r="K298">
            <v>0</v>
          </cell>
          <cell r="M298">
            <v>2387</v>
          </cell>
          <cell r="N298" t="str">
            <v>6.1.5.5.9</v>
          </cell>
        </row>
        <row r="299">
          <cell r="A299" t="str">
            <v>101788</v>
          </cell>
          <cell r="B299" t="str">
            <v>3.11.01.01.01.001</v>
          </cell>
          <cell r="C299" t="str">
            <v/>
          </cell>
          <cell r="D299" t="str">
            <v>PARCERIAS</v>
          </cell>
          <cell r="I299">
            <v>2387</v>
          </cell>
          <cell r="K299">
            <v>0</v>
          </cell>
          <cell r="M299">
            <v>2387</v>
          </cell>
          <cell r="N299">
            <v>0</v>
          </cell>
        </row>
        <row r="300">
          <cell r="A300" t="str">
            <v/>
          </cell>
          <cell r="B300" t="str">
            <v/>
          </cell>
          <cell r="C300" t="str">
            <v/>
          </cell>
          <cell r="D300" t="str">
            <v/>
          </cell>
          <cell r="N300">
            <v>0</v>
          </cell>
        </row>
        <row r="301">
          <cell r="A301" t="str">
            <v>30800</v>
          </cell>
          <cell r="B301" t="str">
            <v>3.15</v>
          </cell>
          <cell r="C301" t="str">
            <v/>
          </cell>
          <cell r="D301" t="str">
            <v>DEPRECIACAO E AMORTIZACAO</v>
          </cell>
          <cell r="I301">
            <v>19525.810000000001</v>
          </cell>
          <cell r="K301">
            <v>0</v>
          </cell>
          <cell r="M301">
            <v>19525.810000000001</v>
          </cell>
          <cell r="N301">
            <v>0</v>
          </cell>
        </row>
        <row r="302">
          <cell r="A302" t="str">
            <v>30801</v>
          </cell>
          <cell r="B302" t="str">
            <v>3.15.01</v>
          </cell>
          <cell r="C302" t="str">
            <v/>
          </cell>
          <cell r="D302" t="str">
            <v>DEPRECIACAO E AMORTIZACAO</v>
          </cell>
          <cell r="I302">
            <v>19525.810000000001</v>
          </cell>
          <cell r="K302">
            <v>0</v>
          </cell>
          <cell r="M302">
            <v>19525.810000000001</v>
          </cell>
          <cell r="N302">
            <v>0</v>
          </cell>
        </row>
        <row r="303">
          <cell r="A303" t="str">
            <v>30802</v>
          </cell>
          <cell r="B303" t="str">
            <v>3.15.01.01</v>
          </cell>
          <cell r="C303" t="str">
            <v/>
          </cell>
          <cell r="D303" t="str">
            <v>DEPRECIACAO E AMORTIZACAO</v>
          </cell>
          <cell r="I303">
            <v>19525.810000000001</v>
          </cell>
          <cell r="K303">
            <v>0</v>
          </cell>
          <cell r="M303">
            <v>19525.810000000001</v>
          </cell>
          <cell r="N303">
            <v>0</v>
          </cell>
        </row>
        <row r="304">
          <cell r="A304" t="str">
            <v>30803</v>
          </cell>
          <cell r="B304" t="str">
            <v>3.15.01.01.01</v>
          </cell>
          <cell r="C304" t="str">
            <v/>
          </cell>
          <cell r="D304" t="str">
            <v>DEPRECIACAO E AMORTIZACAO</v>
          </cell>
          <cell r="I304">
            <v>19525.810000000001</v>
          </cell>
          <cell r="K304">
            <v>0</v>
          </cell>
          <cell r="M304">
            <v>19525.810000000001</v>
          </cell>
          <cell r="N304" t="str">
            <v>6.2.1</v>
          </cell>
        </row>
        <row r="305">
          <cell r="A305" t="str">
            <v>30804</v>
          </cell>
          <cell r="B305" t="str">
            <v>3.15.01.01.01.001</v>
          </cell>
          <cell r="C305" t="str">
            <v/>
          </cell>
          <cell r="D305" t="str">
            <v>DEPRECIACAO</v>
          </cell>
          <cell r="I305">
            <v>19525.810000000001</v>
          </cell>
          <cell r="K305">
            <v>0</v>
          </cell>
          <cell r="M305">
            <v>19525.810000000001</v>
          </cell>
          <cell r="N305">
            <v>0</v>
          </cell>
        </row>
        <row r="306">
          <cell r="A306" t="str">
            <v/>
          </cell>
          <cell r="B306" t="str">
            <v/>
          </cell>
          <cell r="C306" t="str">
            <v/>
          </cell>
          <cell r="D306" t="str">
            <v/>
          </cell>
          <cell r="N306">
            <v>0</v>
          </cell>
        </row>
        <row r="307">
          <cell r="A307" t="str">
            <v>101370</v>
          </cell>
          <cell r="B307" t="str">
            <v>3.20</v>
          </cell>
          <cell r="C307" t="str">
            <v/>
          </cell>
          <cell r="D307" t="str">
            <v>PROGRAMA DE GESTÃO MUSEOLÓGICA</v>
          </cell>
          <cell r="I307">
            <v>569.30999999999995</v>
          </cell>
          <cell r="K307">
            <v>0</v>
          </cell>
          <cell r="M307">
            <v>569.30999999999995</v>
          </cell>
          <cell r="N307">
            <v>0</v>
          </cell>
        </row>
        <row r="308">
          <cell r="A308" t="str">
            <v>101389</v>
          </cell>
          <cell r="B308" t="str">
            <v>3.20.01</v>
          </cell>
          <cell r="C308" t="str">
            <v/>
          </cell>
          <cell r="D308" t="str">
            <v>TRANSPARENCIA E GOVERNANCIA</v>
          </cell>
          <cell r="I308">
            <v>569.30999999999995</v>
          </cell>
          <cell r="K308">
            <v>0</v>
          </cell>
          <cell r="M308">
            <v>569.30999999999995</v>
          </cell>
          <cell r="N308">
            <v>0</v>
          </cell>
        </row>
        <row r="309">
          <cell r="A309" t="str">
            <v>101397</v>
          </cell>
          <cell r="B309" t="str">
            <v>3.20.01.01</v>
          </cell>
          <cell r="C309" t="str">
            <v/>
          </cell>
          <cell r="D309" t="str">
            <v>TRANSPARENCIA E GOVERNANCIA</v>
          </cell>
          <cell r="I309">
            <v>569.30999999999995</v>
          </cell>
          <cell r="K309">
            <v>0</v>
          </cell>
          <cell r="M309">
            <v>569.30999999999995</v>
          </cell>
          <cell r="N309">
            <v>0</v>
          </cell>
        </row>
        <row r="310">
          <cell r="A310" t="str">
            <v>101400</v>
          </cell>
          <cell r="B310" t="str">
            <v>3.20.01.01.01</v>
          </cell>
          <cell r="C310" t="str">
            <v/>
          </cell>
          <cell r="D310" t="str">
            <v>TRANSPARENCIA E GOVERNANCIA</v>
          </cell>
          <cell r="I310">
            <v>569.30999999999995</v>
          </cell>
          <cell r="K310">
            <v>0</v>
          </cell>
          <cell r="M310">
            <v>569.30999999999995</v>
          </cell>
          <cell r="N310" t="str">
            <v>6.1.5.5.7</v>
          </cell>
        </row>
        <row r="311">
          <cell r="A311" t="str">
            <v>102164</v>
          </cell>
          <cell r="B311" t="str">
            <v>3.20.01.01.01.002</v>
          </cell>
          <cell r="C311" t="str">
            <v/>
          </cell>
          <cell r="D311" t="str">
            <v>PESQUISA DE SATISFAÇÃO DE PUBLICO - TOTEM</v>
          </cell>
          <cell r="I311">
            <v>569.30999999999995</v>
          </cell>
          <cell r="K311">
            <v>0</v>
          </cell>
          <cell r="M311">
            <v>569.30999999999995</v>
          </cell>
          <cell r="N311">
            <v>0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/>
          </cell>
          <cell r="N312">
            <v>0</v>
          </cell>
        </row>
        <row r="313">
          <cell r="A313" t="str">
            <v>184</v>
          </cell>
          <cell r="B313" t="str">
            <v>4</v>
          </cell>
          <cell r="C313" t="str">
            <v>RECEITAS</v>
          </cell>
          <cell r="I313">
            <v>16352.76</v>
          </cell>
          <cell r="K313">
            <v>970172.92</v>
          </cell>
          <cell r="M313">
            <v>953820.16000000003</v>
          </cell>
          <cell r="N313">
            <v>0</v>
          </cell>
        </row>
        <row r="314">
          <cell r="A314" t="str">
            <v>185</v>
          </cell>
          <cell r="B314" t="str">
            <v>4.01</v>
          </cell>
          <cell r="C314" t="str">
            <v/>
          </cell>
          <cell r="D314" t="str">
            <v>RECEITAS</v>
          </cell>
          <cell r="I314">
            <v>16352.76</v>
          </cell>
          <cell r="K314">
            <v>970172.92</v>
          </cell>
          <cell r="M314">
            <v>953820.16000000003</v>
          </cell>
          <cell r="N314">
            <v>0</v>
          </cell>
        </row>
        <row r="315">
          <cell r="A315" t="str">
            <v>186</v>
          </cell>
          <cell r="B315" t="str">
            <v>4.01.01</v>
          </cell>
          <cell r="C315" t="str">
            <v/>
          </cell>
          <cell r="D315" t="str">
            <v>RECEITAS</v>
          </cell>
          <cell r="I315">
            <v>16352.76</v>
          </cell>
          <cell r="K315">
            <v>970172.92</v>
          </cell>
          <cell r="M315">
            <v>953820.16000000003</v>
          </cell>
          <cell r="N315">
            <v>0</v>
          </cell>
        </row>
        <row r="316">
          <cell r="A316" t="str">
            <v>189</v>
          </cell>
          <cell r="B316" t="str">
            <v>4.01.01.01</v>
          </cell>
          <cell r="C316" t="str">
            <v/>
          </cell>
          <cell r="D316" t="str">
            <v>REPASSE CONTRATO GESTAO</v>
          </cell>
          <cell r="I316">
            <v>0</v>
          </cell>
          <cell r="K316">
            <v>580859.49</v>
          </cell>
          <cell r="M316">
            <v>580859.49</v>
          </cell>
          <cell r="N316">
            <v>0</v>
          </cell>
        </row>
        <row r="317">
          <cell r="A317" t="str">
            <v>190</v>
          </cell>
          <cell r="B317" t="str">
            <v>4.01.01.01.01</v>
          </cell>
          <cell r="C317" t="str">
            <v/>
          </cell>
          <cell r="D317" t="str">
            <v>REPASSE CONTRATO GESTAO</v>
          </cell>
          <cell r="I317">
            <v>0</v>
          </cell>
          <cell r="K317">
            <v>580859.49</v>
          </cell>
          <cell r="M317">
            <v>580859.49</v>
          </cell>
          <cell r="N317">
            <v>0</v>
          </cell>
        </row>
        <row r="318">
          <cell r="A318" t="str">
            <v>40005</v>
          </cell>
          <cell r="B318" t="str">
            <v>4.01.01.01.01.001</v>
          </cell>
          <cell r="C318" t="str">
            <v/>
          </cell>
          <cell r="D318" t="str">
            <v>REPASSE CONTRATO DE GESTAO</v>
          </cell>
          <cell r="I318">
            <v>0</v>
          </cell>
          <cell r="K318">
            <v>580859.49</v>
          </cell>
          <cell r="M318">
            <v>580859.49</v>
          </cell>
          <cell r="N318" t="str">
            <v>4.1</v>
          </cell>
        </row>
        <row r="319">
          <cell r="A319" t="str">
            <v/>
          </cell>
          <cell r="B319" t="str">
            <v/>
          </cell>
          <cell r="C319" t="str">
            <v/>
          </cell>
          <cell r="D319" t="str">
            <v/>
          </cell>
          <cell r="N319">
            <v>0</v>
          </cell>
        </row>
        <row r="320">
          <cell r="A320" t="str">
            <v>53</v>
          </cell>
          <cell r="B320" t="str">
            <v>4.01.01.02</v>
          </cell>
          <cell r="C320" t="str">
            <v/>
          </cell>
          <cell r="D320" t="str">
            <v>CAPTACAO DE RECUROS PROPRIOS</v>
          </cell>
          <cell r="I320">
            <v>16352.76</v>
          </cell>
          <cell r="K320">
            <v>222473.04</v>
          </cell>
          <cell r="M320">
            <v>206120.28</v>
          </cell>
          <cell r="N320">
            <v>0</v>
          </cell>
        </row>
        <row r="321">
          <cell r="A321" t="str">
            <v>179</v>
          </cell>
          <cell r="B321" t="str">
            <v>4.01.01.02.01</v>
          </cell>
          <cell r="C321" t="str">
            <v/>
          </cell>
          <cell r="D321" t="str">
            <v>RECEITA - CESSAO ONEROSA</v>
          </cell>
          <cell r="I321">
            <v>3299.24</v>
          </cell>
          <cell r="K321">
            <v>93100.37</v>
          </cell>
          <cell r="M321">
            <v>89801.13</v>
          </cell>
          <cell r="N321" t="str">
            <v>4.2.1</v>
          </cell>
        </row>
        <row r="322">
          <cell r="A322" t="str">
            <v>40099</v>
          </cell>
          <cell r="B322" t="str">
            <v>4.01.01.02.01.004</v>
          </cell>
          <cell r="C322" t="str">
            <v/>
          </cell>
          <cell r="D322" t="str">
            <v>ALUGUEIS</v>
          </cell>
          <cell r="I322">
            <v>3299.24</v>
          </cell>
          <cell r="K322">
            <v>26300.37</v>
          </cell>
          <cell r="M322">
            <v>23001.13</v>
          </cell>
          <cell r="N322">
            <v>0</v>
          </cell>
        </row>
        <row r="323">
          <cell r="A323" t="str">
            <v>40200</v>
          </cell>
          <cell r="B323" t="str">
            <v>4.01.01.02.01.005</v>
          </cell>
          <cell r="C323" t="str">
            <v/>
          </cell>
          <cell r="D323" t="str">
            <v>CESSÃO DE ESPAÇO - LOCAÇÕES DIVERSAS</v>
          </cell>
          <cell r="I323">
            <v>0</v>
          </cell>
          <cell r="K323">
            <v>66800</v>
          </cell>
          <cell r="M323">
            <v>66800</v>
          </cell>
          <cell r="N323" t="e">
            <v>#N/A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/>
          </cell>
          <cell r="N324">
            <v>0</v>
          </cell>
        </row>
        <row r="325">
          <cell r="A325" t="str">
            <v>178</v>
          </cell>
          <cell r="B325" t="str">
            <v>4.01.01.02.02</v>
          </cell>
          <cell r="C325" t="str">
            <v/>
          </cell>
          <cell r="D325" t="str">
            <v>RECEITA - BILHETERIA</v>
          </cell>
          <cell r="I325">
            <v>0</v>
          </cell>
          <cell r="K325">
            <v>97825</v>
          </cell>
          <cell r="M325">
            <v>97825</v>
          </cell>
          <cell r="N325" t="str">
            <v>4.2.1</v>
          </cell>
        </row>
        <row r="326">
          <cell r="A326" t="str">
            <v>40012</v>
          </cell>
          <cell r="B326" t="str">
            <v>4.01.01.02.02.001</v>
          </cell>
          <cell r="C326" t="str">
            <v/>
          </cell>
          <cell r="D326" t="str">
            <v>BILHETERIA</v>
          </cell>
          <cell r="I326">
            <v>0</v>
          </cell>
          <cell r="K326">
            <v>97825</v>
          </cell>
          <cell r="M326">
            <v>97825</v>
          </cell>
          <cell r="N326">
            <v>0</v>
          </cell>
        </row>
        <row r="327">
          <cell r="A327" t="str">
            <v/>
          </cell>
          <cell r="B327" t="str">
            <v/>
          </cell>
          <cell r="C327" t="str">
            <v/>
          </cell>
          <cell r="D327" t="str">
            <v/>
          </cell>
          <cell r="N327">
            <v>0</v>
          </cell>
        </row>
        <row r="328">
          <cell r="A328" t="str">
            <v>180</v>
          </cell>
          <cell r="B328" t="str">
            <v>4.01.01.02.03</v>
          </cell>
          <cell r="C328" t="str">
            <v/>
          </cell>
          <cell r="D328" t="str">
            <v>RECEITA - PATROCINIOS/PERMUTAS</v>
          </cell>
          <cell r="I328">
            <v>0</v>
          </cell>
          <cell r="K328">
            <v>2999</v>
          </cell>
          <cell r="M328">
            <v>2999</v>
          </cell>
          <cell r="N328" t="str">
            <v>4.2.1</v>
          </cell>
        </row>
        <row r="329">
          <cell r="A329" t="str">
            <v>40094</v>
          </cell>
          <cell r="B329" t="str">
            <v>4.01.01.02.03.003</v>
          </cell>
          <cell r="C329" t="str">
            <v/>
          </cell>
          <cell r="D329" t="str">
            <v>DOACOES</v>
          </cell>
          <cell r="I329">
            <v>0</v>
          </cell>
          <cell r="K329">
            <v>612</v>
          </cell>
          <cell r="M329">
            <v>612</v>
          </cell>
          <cell r="N329" t="e">
            <v>#N/A</v>
          </cell>
        </row>
        <row r="330">
          <cell r="A330" t="str">
            <v>101320</v>
          </cell>
          <cell r="B330" t="str">
            <v>4.01.01.02.03.005</v>
          </cell>
          <cell r="C330" t="str">
            <v/>
          </cell>
          <cell r="D330" t="str">
            <v>PATROCINIOS</v>
          </cell>
          <cell r="I330">
            <v>0</v>
          </cell>
          <cell r="K330">
            <v>2387</v>
          </cell>
          <cell r="M330">
            <v>2387</v>
          </cell>
          <cell r="N330">
            <v>0</v>
          </cell>
        </row>
        <row r="331">
          <cell r="A331" t="str">
            <v/>
          </cell>
          <cell r="B331" t="str">
            <v/>
          </cell>
          <cell r="C331" t="str">
            <v/>
          </cell>
          <cell r="D331" t="str">
            <v/>
          </cell>
          <cell r="N331">
            <v>0</v>
          </cell>
        </row>
        <row r="332">
          <cell r="A332" t="str">
            <v>142</v>
          </cell>
          <cell r="B332" t="str">
            <v>4.01.01.02.05</v>
          </cell>
          <cell r="C332" t="str">
            <v/>
          </cell>
          <cell r="D332" t="str">
            <v>PATROCINIO, LEIS DE INCENT. CONV E TERM</v>
          </cell>
          <cell r="I332">
            <v>13053.52</v>
          </cell>
          <cell r="K332">
            <v>28548.67</v>
          </cell>
          <cell r="M332">
            <v>15495.15</v>
          </cell>
          <cell r="N332" t="str">
            <v>4.2.2</v>
          </cell>
        </row>
        <row r="333">
          <cell r="A333" t="str">
            <v>101729</v>
          </cell>
          <cell r="B333" t="str">
            <v>4.01.01.02.05.050</v>
          </cell>
          <cell r="C333" t="str">
            <v/>
          </cell>
          <cell r="D333" t="str">
            <v>(-) TRANSFERÊNCIA RESULTADO POSITIVO</v>
          </cell>
          <cell r="I333">
            <v>13053.52</v>
          </cell>
          <cell r="K333">
            <v>0</v>
          </cell>
          <cell r="M333">
            <v>-13053.52</v>
          </cell>
          <cell r="N333">
            <v>0</v>
          </cell>
        </row>
        <row r="334">
          <cell r="A334" t="str">
            <v>106437</v>
          </cell>
          <cell r="B334" t="str">
            <v>4.01.01.02.05.059</v>
          </cell>
          <cell r="C334" t="str">
            <v/>
          </cell>
          <cell r="D334" t="str">
            <v>MINC PRONAC - 2021</v>
          </cell>
          <cell r="I334">
            <v>0</v>
          </cell>
          <cell r="K334">
            <v>28548.67</v>
          </cell>
          <cell r="M334">
            <v>28548.67</v>
          </cell>
          <cell r="N334" t="e">
            <v>#N/A</v>
          </cell>
        </row>
        <row r="335">
          <cell r="A335" t="str">
            <v/>
          </cell>
          <cell r="B335" t="str">
            <v/>
          </cell>
          <cell r="C335" t="str">
            <v/>
          </cell>
          <cell r="D335" t="str">
            <v/>
          </cell>
          <cell r="N335">
            <v>0</v>
          </cell>
        </row>
        <row r="336">
          <cell r="A336" t="str">
            <v>182</v>
          </cell>
          <cell r="B336" t="str">
            <v>4.01.01.03</v>
          </cell>
          <cell r="C336" t="str">
            <v/>
          </cell>
          <cell r="D336" t="str">
            <v>RECEITA FINANCEIRA</v>
          </cell>
          <cell r="I336">
            <v>0</v>
          </cell>
          <cell r="K336">
            <v>158280.89000000001</v>
          </cell>
          <cell r="M336">
            <v>158280.89000000001</v>
          </cell>
          <cell r="N336" t="str">
            <v>4.3</v>
          </cell>
        </row>
        <row r="337">
          <cell r="A337" t="str">
            <v>183</v>
          </cell>
          <cell r="B337" t="str">
            <v>4.01.01.03.01</v>
          </cell>
          <cell r="C337" t="str">
            <v/>
          </cell>
          <cell r="D337" t="str">
            <v>RECEITA FINANCEIRA</v>
          </cell>
          <cell r="I337">
            <v>0</v>
          </cell>
          <cell r="K337">
            <v>158280.89000000001</v>
          </cell>
          <cell r="M337">
            <v>158280.89000000001</v>
          </cell>
          <cell r="N337">
            <v>0</v>
          </cell>
        </row>
        <row r="338">
          <cell r="A338" t="str">
            <v>188</v>
          </cell>
          <cell r="B338" t="str">
            <v>4.01.01.03.01.002</v>
          </cell>
          <cell r="C338" t="str">
            <v/>
          </cell>
          <cell r="D338" t="str">
            <v>RENDIMENTOS APLIC FINANCEIRA</v>
          </cell>
          <cell r="I338">
            <v>0</v>
          </cell>
          <cell r="K338">
            <v>113332.99</v>
          </cell>
          <cell r="M338">
            <v>113332.99</v>
          </cell>
          <cell r="N338">
            <v>0</v>
          </cell>
        </row>
        <row r="339">
          <cell r="A339" t="str">
            <v>40191</v>
          </cell>
          <cell r="B339" t="str">
            <v>4.01.01.03.01.005</v>
          </cell>
          <cell r="C339" t="str">
            <v/>
          </cell>
          <cell r="D339" t="str">
            <v>RENDIMENTO PRONAC</v>
          </cell>
          <cell r="I339">
            <v>0</v>
          </cell>
          <cell r="K339">
            <v>31294.38</v>
          </cell>
          <cell r="M339">
            <v>31294.38</v>
          </cell>
          <cell r="N339">
            <v>0</v>
          </cell>
        </row>
        <row r="340">
          <cell r="A340" t="str">
            <v>105325</v>
          </cell>
          <cell r="B340" t="str">
            <v>4.01.01.03.01.009</v>
          </cell>
          <cell r="C340" t="str">
            <v/>
          </cell>
          <cell r="D340" t="str">
            <v>RENDIMENTO MESP</v>
          </cell>
          <cell r="I340">
            <v>0</v>
          </cell>
          <cell r="K340">
            <v>11423.52</v>
          </cell>
          <cell r="M340">
            <v>11423.52</v>
          </cell>
          <cell r="N340">
            <v>0</v>
          </cell>
        </row>
        <row r="341">
          <cell r="A341" t="str">
            <v>108391</v>
          </cell>
          <cell r="B341" t="str">
            <v>4.01.01.03.01.011</v>
          </cell>
          <cell r="C341" t="str">
            <v/>
          </cell>
          <cell r="D341" t="str">
            <v>RENDIMENTO PROAC</v>
          </cell>
          <cell r="I341">
            <v>0</v>
          </cell>
          <cell r="K341">
            <v>2230</v>
          </cell>
          <cell r="M341">
            <v>2230</v>
          </cell>
          <cell r="N341" t="e">
            <v>#N/A</v>
          </cell>
        </row>
        <row r="342">
          <cell r="A342" t="str">
            <v/>
          </cell>
          <cell r="B342" t="str">
            <v/>
          </cell>
          <cell r="C342" t="str">
            <v/>
          </cell>
          <cell r="D342" t="str">
            <v/>
          </cell>
          <cell r="N342">
            <v>0</v>
          </cell>
        </row>
        <row r="343">
          <cell r="A343" t="str">
            <v>87</v>
          </cell>
          <cell r="B343" t="str">
            <v>4.01.01.10</v>
          </cell>
          <cell r="C343" t="str">
            <v/>
          </cell>
          <cell r="D343" t="str">
            <v>ENTRADAS DIVERSAS</v>
          </cell>
          <cell r="I343">
            <v>0</v>
          </cell>
          <cell r="K343">
            <v>8559.5</v>
          </cell>
          <cell r="M343">
            <v>8559.5</v>
          </cell>
          <cell r="N343" t="str">
            <v>4.2.1</v>
          </cell>
        </row>
        <row r="344">
          <cell r="A344" t="str">
            <v>88</v>
          </cell>
          <cell r="B344" t="str">
            <v>4.01.01.10.01</v>
          </cell>
          <cell r="C344" t="str">
            <v/>
          </cell>
          <cell r="D344" t="str">
            <v>ENTRADAS DIVERSAS</v>
          </cell>
          <cell r="I344">
            <v>0</v>
          </cell>
          <cell r="K344">
            <v>8559.5</v>
          </cell>
          <cell r="M344">
            <v>8559.5</v>
          </cell>
          <cell r="N344">
            <v>0</v>
          </cell>
        </row>
        <row r="345">
          <cell r="A345" t="str">
            <v>127</v>
          </cell>
          <cell r="B345" t="str">
            <v>4.01.01.10.01.002</v>
          </cell>
          <cell r="C345" t="str">
            <v/>
          </cell>
          <cell r="D345" t="str">
            <v>REEMBOLSOS DIVERSOS</v>
          </cell>
          <cell r="I345">
            <v>0</v>
          </cell>
          <cell r="K345">
            <v>8559.5</v>
          </cell>
          <cell r="M345">
            <v>8559.5</v>
          </cell>
          <cell r="N345">
            <v>0</v>
          </cell>
        </row>
        <row r="346">
          <cell r="A346" t="str">
            <v>Resumo</v>
          </cell>
          <cell r="N346">
            <v>0</v>
          </cell>
        </row>
        <row r="347">
          <cell r="A347" t="str">
            <v>ATIVO</v>
          </cell>
          <cell r="E347" t="str">
            <v xml:space="preserve">       300.615,75</v>
          </cell>
          <cell r="G347" t="str">
            <v>PASSIVO</v>
          </cell>
          <cell r="M347">
            <v>300615.75</v>
          </cell>
        </row>
        <row r="348">
          <cell r="A348" t="str">
            <v>CUSTOS E DESPESAS</v>
          </cell>
          <cell r="E348" t="str">
            <v xml:space="preserve">       953.820,16</v>
          </cell>
          <cell r="G348" t="str">
            <v>RECEITAS</v>
          </cell>
          <cell r="M348">
            <v>953820.16000000003</v>
          </cell>
        </row>
        <row r="349">
          <cell r="A349" t="str">
            <v/>
          </cell>
          <cell r="E349" t="str">
            <v/>
          </cell>
          <cell r="G349" t="str">
            <v/>
          </cell>
        </row>
        <row r="350">
          <cell r="A350" t="str">
            <v>Total dos débitos</v>
          </cell>
          <cell r="E350" t="str">
            <v>6.090.981,92</v>
          </cell>
          <cell r="G350" t="str">
            <v>Total dos créditos</v>
          </cell>
          <cell r="M350">
            <v>6090981.9199999999</v>
          </cell>
        </row>
        <row r="351">
          <cell r="E351" t="str">
            <v>Diferença entre débito e crédito</v>
          </cell>
          <cell r="G351" t="str">
            <v xml:space="preserve">             0,00</v>
          </cell>
        </row>
        <row r="352">
          <cell r="E352" t="str">
            <v>Prejuízo do exercício</v>
          </cell>
          <cell r="G352" t="str">
            <v xml:space="preserve">             0,00</v>
          </cell>
        </row>
        <row r="353">
          <cell r="A353" t="str">
            <v/>
          </cell>
        </row>
        <row r="354">
          <cell r="A354" t="str">
            <v>Carta de Responsabilidade da Administração (ANEXO III – Resolução CFC 1.457/2013) Declaramos para os devidos fins, como administrador(es) e responsável(eis) legal da Instituição, que as informações, fornecidas para escrituração e elaboração das demonstrações contábeis, obrigações acessórias, apuração de tributos e arquivos eletrônicos exigidos pela fiscalização federal, estadual, municipal, trabalhista e previdenciária são fidedignas. Também declaramos: (a) que os controles internos adotados pela nossa empresa são de responsabilidade da administração e estão adequados ao tipo de atividade e volume de transações; (b) que não realizamos nenhum tipo de operação que possa ser considerada ilegal, frente à legislação vigente; (c) que todos os documentos e/ou informações que geramos e recebemos de nossos fornecedores, encaminhados para a elaboração da escrituração contábil e demais ser</v>
          </cell>
        </row>
        <row r="355">
          <cell r="A355" t="str">
            <v>QUALITY ASSOCIADOS</v>
          </cell>
          <cell r="I355" t="str">
            <v>contábil SCI VISUAL Sucessor</v>
          </cell>
        </row>
        <row r="356">
          <cell r="N356" t="str">
            <v>18/05/2022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05"/>
  <sheetViews>
    <sheetView showGridLines="0" tabSelected="1" topLeftCell="A197" zoomScale="85" zoomScaleNormal="85" workbookViewId="0">
      <selection activeCell="AA200" sqref="AA200"/>
    </sheetView>
  </sheetViews>
  <sheetFormatPr defaultColWidth="14.42578125" defaultRowHeight="15" customHeight="1" x14ac:dyDescent="0.2"/>
  <cols>
    <col min="1" max="1" width="2" style="12" customWidth="1"/>
    <col min="2" max="2" width="8.85546875" style="12" customWidth="1"/>
    <col min="3" max="3" width="1.85546875" style="12" customWidth="1"/>
    <col min="4" max="4" width="3.7109375" style="12" customWidth="1"/>
    <col min="5" max="6" width="2" style="12" customWidth="1"/>
    <col min="7" max="7" width="61.28515625" style="12" customWidth="1"/>
    <col min="8" max="8" width="16.85546875" style="12" customWidth="1"/>
    <col min="9" max="11" width="19.140625" style="12" hidden="1" customWidth="1"/>
    <col min="12" max="12" width="16.28515625" style="12" hidden="1" customWidth="1"/>
    <col min="13" max="13" width="16.28515625" style="12" customWidth="1"/>
    <col min="14" max="15" width="16.28515625" style="12" hidden="1" customWidth="1"/>
    <col min="16" max="17" width="16.7109375" style="12" hidden="1" customWidth="1"/>
    <col min="18" max="18" width="16.7109375" style="12" customWidth="1"/>
    <col min="19" max="19" width="16.7109375" style="205" hidden="1" customWidth="1"/>
    <col min="20" max="22" width="18.7109375" style="205" hidden="1" customWidth="1"/>
    <col min="23" max="23" width="14.7109375" style="205" customWidth="1"/>
    <col min="24" max="24" width="13.140625" style="12" customWidth="1"/>
    <col min="25" max="25" width="12.28515625" style="12" customWidth="1"/>
    <col min="26" max="26" width="14" style="12" customWidth="1"/>
    <col min="27" max="27" width="13.140625" style="12" customWidth="1"/>
    <col min="28" max="28" width="13.5703125" style="12" customWidth="1"/>
    <col min="29" max="44" width="9.140625" style="12" customWidth="1"/>
    <col min="45" max="16384" width="14.42578125" style="12"/>
  </cols>
  <sheetData>
    <row r="1" spans="1:27" ht="14.25" customHeight="1" x14ac:dyDescent="0.2">
      <c r="A1" s="93"/>
      <c r="B1" s="7"/>
      <c r="C1" s="7"/>
      <c r="D1" s="520" t="s">
        <v>0</v>
      </c>
      <c r="E1" s="521"/>
      <c r="F1" s="521"/>
      <c r="G1" s="521"/>
      <c r="H1" s="521"/>
      <c r="I1" s="7"/>
      <c r="J1" s="8"/>
      <c r="K1" s="94"/>
      <c r="L1" s="93"/>
      <c r="M1" s="93"/>
      <c r="N1" s="93"/>
      <c r="O1" s="93"/>
      <c r="P1" s="9"/>
      <c r="Q1" s="9"/>
      <c r="R1" s="10"/>
      <c r="S1" s="299"/>
      <c r="T1" s="299"/>
      <c r="U1" s="299"/>
      <c r="V1" s="299"/>
      <c r="W1" s="299"/>
      <c r="X1" s="7"/>
      <c r="Y1" s="8"/>
      <c r="Z1" s="11"/>
    </row>
    <row r="2" spans="1:27" ht="14.25" customHeight="1" x14ac:dyDescent="0.2">
      <c r="A2" s="93"/>
      <c r="B2" s="7"/>
      <c r="C2" s="7"/>
      <c r="D2" s="522" t="s">
        <v>1</v>
      </c>
      <c r="E2" s="521"/>
      <c r="F2" s="521"/>
      <c r="G2" s="521"/>
      <c r="H2" s="521"/>
      <c r="I2" s="7"/>
      <c r="J2" s="8"/>
      <c r="K2" s="94"/>
      <c r="L2" s="93"/>
      <c r="M2" s="93"/>
      <c r="N2" s="93"/>
      <c r="O2" s="93"/>
      <c r="P2" s="9"/>
      <c r="Q2" s="9"/>
      <c r="R2" s="9"/>
      <c r="S2" s="299"/>
      <c r="T2" s="299"/>
      <c r="U2" s="299"/>
      <c r="V2" s="299"/>
      <c r="W2" s="299"/>
      <c r="X2" s="7"/>
      <c r="Y2" s="8"/>
      <c r="Z2" s="11"/>
    </row>
    <row r="3" spans="1:27" ht="14.25" customHeight="1" x14ac:dyDescent="0.2">
      <c r="A3" s="93"/>
      <c r="B3" s="94"/>
      <c r="C3" s="94"/>
      <c r="D3" s="523" t="s">
        <v>2</v>
      </c>
      <c r="E3" s="524"/>
      <c r="F3" s="524"/>
      <c r="G3" s="524"/>
      <c r="H3" s="524"/>
      <c r="I3" s="7"/>
      <c r="J3" s="8"/>
      <c r="K3" s="94"/>
      <c r="L3" s="93"/>
      <c r="M3" s="93"/>
      <c r="N3" s="93"/>
      <c r="O3" s="93"/>
      <c r="P3" s="9"/>
      <c r="Q3" s="9"/>
      <c r="R3" s="9"/>
      <c r="S3" s="299"/>
      <c r="T3" s="299"/>
      <c r="U3" s="299"/>
      <c r="V3" s="299"/>
      <c r="W3" s="299"/>
      <c r="X3" s="7"/>
      <c r="Y3" s="8"/>
      <c r="Z3" s="11"/>
    </row>
    <row r="4" spans="1:27" ht="14.25" customHeight="1" x14ac:dyDescent="0.2">
      <c r="A4" s="100"/>
      <c r="B4" s="131" t="s">
        <v>3</v>
      </c>
      <c r="C4" s="92"/>
      <c r="D4" s="13"/>
      <c r="E4" s="13"/>
      <c r="F4" s="13"/>
      <c r="G4" s="13"/>
      <c r="H4" s="14"/>
      <c r="I4" s="14"/>
      <c r="J4" s="14"/>
      <c r="K4" s="14"/>
      <c r="L4" s="15"/>
      <c r="M4" s="15"/>
      <c r="N4" s="15"/>
      <c r="O4" s="15"/>
      <c r="P4" s="16"/>
      <c r="Q4" s="16"/>
      <c r="R4" s="16"/>
      <c r="S4" s="337"/>
      <c r="T4" s="299"/>
      <c r="U4" s="299"/>
      <c r="V4" s="299"/>
      <c r="W4" s="337"/>
      <c r="X4" s="17"/>
      <c r="Y4" s="18"/>
      <c r="Z4" s="11"/>
    </row>
    <row r="5" spans="1:27" ht="24" customHeight="1" x14ac:dyDescent="0.2">
      <c r="A5" s="132"/>
      <c r="C5" s="19"/>
      <c r="D5" s="19"/>
      <c r="E5" s="19"/>
      <c r="F5" s="19"/>
      <c r="G5" s="20" t="s">
        <v>4</v>
      </c>
      <c r="H5" s="21" t="s">
        <v>5</v>
      </c>
      <c r="I5" s="21" t="s">
        <v>6</v>
      </c>
      <c r="J5" s="21" t="s">
        <v>7</v>
      </c>
      <c r="K5" s="21" t="s">
        <v>8</v>
      </c>
      <c r="L5" s="22" t="s">
        <v>9</v>
      </c>
      <c r="M5" s="22" t="s">
        <v>10</v>
      </c>
      <c r="N5" s="22" t="s">
        <v>11</v>
      </c>
      <c r="O5" s="22" t="s">
        <v>12</v>
      </c>
      <c r="P5" s="23" t="s">
        <v>13</v>
      </c>
      <c r="Q5" s="23" t="s">
        <v>14</v>
      </c>
      <c r="R5" s="22" t="s">
        <v>15</v>
      </c>
      <c r="S5" s="300" t="s">
        <v>16</v>
      </c>
      <c r="T5" s="300" t="s">
        <v>17</v>
      </c>
      <c r="U5" s="300" t="s">
        <v>18</v>
      </c>
      <c r="V5" s="300" t="s">
        <v>19</v>
      </c>
      <c r="W5" s="300" t="s">
        <v>20</v>
      </c>
      <c r="X5" s="24" t="s">
        <v>21</v>
      </c>
      <c r="Y5" s="25" t="s">
        <v>22</v>
      </c>
      <c r="Z5" s="19"/>
    </row>
    <row r="6" spans="1:27" ht="14.25" customHeight="1" x14ac:dyDescent="0.2">
      <c r="A6" s="132"/>
      <c r="B6" s="130" t="s">
        <v>23</v>
      </c>
      <c r="C6" s="19"/>
      <c r="D6" s="19"/>
      <c r="E6" s="19"/>
      <c r="F6" s="19"/>
      <c r="G6" s="19"/>
      <c r="H6" s="21"/>
      <c r="I6" s="21"/>
      <c r="J6" s="21"/>
      <c r="K6" s="21"/>
      <c r="L6" s="22"/>
      <c r="M6" s="22"/>
      <c r="N6" s="22"/>
      <c r="O6" s="22"/>
      <c r="P6" s="23"/>
      <c r="Q6" s="23"/>
      <c r="R6" s="23"/>
      <c r="S6" s="300"/>
      <c r="T6" s="300"/>
      <c r="U6" s="300"/>
      <c r="V6" s="300"/>
      <c r="W6" s="300"/>
      <c r="X6" s="24"/>
      <c r="Y6" s="133"/>
      <c r="Z6" s="19"/>
    </row>
    <row r="7" spans="1:27" ht="14.25" customHeight="1" x14ac:dyDescent="0.2">
      <c r="A7" s="79"/>
      <c r="B7" s="26">
        <v>1</v>
      </c>
      <c r="C7" s="525" t="s">
        <v>24</v>
      </c>
      <c r="D7" s="485"/>
      <c r="E7" s="485"/>
      <c r="F7" s="485"/>
      <c r="G7" s="486"/>
      <c r="H7" s="27">
        <v>11484506</v>
      </c>
      <c r="I7" s="27">
        <v>762367.5</v>
      </c>
      <c r="J7" s="27">
        <v>761737.5</v>
      </c>
      <c r="K7" s="27">
        <v>762367.5</v>
      </c>
      <c r="L7" s="27">
        <v>762367.5</v>
      </c>
      <c r="M7" s="27">
        <v>3048840</v>
      </c>
      <c r="N7" s="27">
        <v>762367.5</v>
      </c>
      <c r="O7" s="27">
        <v>762367.5</v>
      </c>
      <c r="P7" s="27">
        <v>811552.5</v>
      </c>
      <c r="Q7" s="27">
        <v>811552.5</v>
      </c>
      <c r="R7" s="27">
        <v>3147840</v>
      </c>
      <c r="S7" s="301">
        <v>811552.5</v>
      </c>
      <c r="T7" s="301">
        <v>811552.5</v>
      </c>
      <c r="U7" s="302">
        <v>811552.5</v>
      </c>
      <c r="V7" s="302">
        <v>811552.5</v>
      </c>
      <c r="W7" s="302">
        <v>3246210</v>
      </c>
      <c r="X7" s="27">
        <v>9442890</v>
      </c>
      <c r="Y7" s="129">
        <v>0.82222866181618959</v>
      </c>
      <c r="Z7" s="29"/>
    </row>
    <row r="8" spans="1:27" ht="14.25" customHeight="1" x14ac:dyDescent="0.2">
      <c r="A8" s="79"/>
      <c r="B8" s="30" t="s">
        <v>25</v>
      </c>
      <c r="C8" s="134"/>
      <c r="D8" s="487" t="s">
        <v>26</v>
      </c>
      <c r="E8" s="488"/>
      <c r="F8" s="488"/>
      <c r="G8" s="489"/>
      <c r="H8" s="31">
        <v>9837000</v>
      </c>
      <c r="I8" s="31">
        <v>819750</v>
      </c>
      <c r="J8" s="31">
        <v>819750</v>
      </c>
      <c r="K8" s="31">
        <v>819750</v>
      </c>
      <c r="L8" s="121">
        <v>819750</v>
      </c>
      <c r="M8" s="27">
        <v>3279000</v>
      </c>
      <c r="N8" s="121">
        <v>819750</v>
      </c>
      <c r="O8" s="121">
        <v>819750</v>
      </c>
      <c r="P8" s="121">
        <v>819750</v>
      </c>
      <c r="Q8" s="121">
        <v>819750</v>
      </c>
      <c r="R8" s="121">
        <v>3279000</v>
      </c>
      <c r="S8" s="303">
        <v>819750</v>
      </c>
      <c r="T8" s="303">
        <v>819750</v>
      </c>
      <c r="U8" s="304">
        <v>819750</v>
      </c>
      <c r="V8" s="304">
        <v>819750</v>
      </c>
      <c r="W8" s="302">
        <v>3279000</v>
      </c>
      <c r="X8" s="27">
        <v>9837000</v>
      </c>
      <c r="Y8" s="136">
        <v>1</v>
      </c>
      <c r="Z8" s="392"/>
    </row>
    <row r="9" spans="1:27" ht="14.25" customHeight="1" x14ac:dyDescent="0.2">
      <c r="A9" s="79"/>
      <c r="B9" s="32" t="s">
        <v>27</v>
      </c>
      <c r="C9" s="33"/>
      <c r="D9" s="484" t="s">
        <v>28</v>
      </c>
      <c r="E9" s="485"/>
      <c r="F9" s="485"/>
      <c r="G9" s="485"/>
      <c r="H9" s="112">
        <v>1647506</v>
      </c>
      <c r="I9" s="91">
        <v>-57382.5</v>
      </c>
      <c r="J9" s="91">
        <v>-58012.5</v>
      </c>
      <c r="K9" s="91">
        <v>-57382.5</v>
      </c>
      <c r="L9" s="90">
        <v>-57382.5</v>
      </c>
      <c r="M9" s="91">
        <v>-230160</v>
      </c>
      <c r="N9" s="90">
        <v>-57382.5</v>
      </c>
      <c r="O9" s="90">
        <v>-57382.5</v>
      </c>
      <c r="P9" s="90">
        <v>-8197.5</v>
      </c>
      <c r="Q9" s="90">
        <v>-8197.5</v>
      </c>
      <c r="R9" s="181">
        <v>-131160</v>
      </c>
      <c r="S9" s="305">
        <v>-8197.5</v>
      </c>
      <c r="T9" s="305">
        <v>-8197.5</v>
      </c>
      <c r="U9" s="372">
        <v>-8197.5</v>
      </c>
      <c r="V9" s="372">
        <v>-8197.5</v>
      </c>
      <c r="W9" s="372">
        <v>-32790</v>
      </c>
      <c r="X9" s="182">
        <v>-394110</v>
      </c>
      <c r="Y9" s="178">
        <v>-0.23921612425083733</v>
      </c>
      <c r="Z9" s="138"/>
    </row>
    <row r="10" spans="1:27" ht="14.25" customHeight="1" x14ac:dyDescent="0.2">
      <c r="A10" s="79"/>
      <c r="B10" s="32" t="s">
        <v>29</v>
      </c>
      <c r="C10" s="33"/>
      <c r="D10" s="108"/>
      <c r="E10" s="487" t="s">
        <v>30</v>
      </c>
      <c r="F10" s="488"/>
      <c r="G10" s="489"/>
      <c r="H10" s="91">
        <v>-295110</v>
      </c>
      <c r="I10" s="90">
        <v>-49185</v>
      </c>
      <c r="J10" s="90">
        <v>-49815</v>
      </c>
      <c r="K10" s="90">
        <v>-49185</v>
      </c>
      <c r="L10" s="90">
        <v>-49185</v>
      </c>
      <c r="M10" s="182">
        <v>-197370</v>
      </c>
      <c r="N10" s="90">
        <v>-49185</v>
      </c>
      <c r="O10" s="90">
        <v>-49185</v>
      </c>
      <c r="P10" s="135">
        <v>0</v>
      </c>
      <c r="Q10" s="135">
        <v>0</v>
      </c>
      <c r="R10" s="181">
        <v>-98370</v>
      </c>
      <c r="S10" s="307"/>
      <c r="T10" s="307"/>
      <c r="U10" s="307"/>
      <c r="V10" s="307"/>
      <c r="W10" s="338">
        <v>0</v>
      </c>
      <c r="X10" s="182">
        <v>-295740</v>
      </c>
      <c r="Y10" s="178">
        <v>1.0021347971942665</v>
      </c>
      <c r="Z10" s="393"/>
      <c r="AA10" s="478"/>
    </row>
    <row r="11" spans="1:27" ht="14.25" customHeight="1" x14ac:dyDescent="0.2">
      <c r="A11" s="79"/>
      <c r="B11" s="32" t="s">
        <v>31</v>
      </c>
      <c r="C11" s="33"/>
      <c r="D11" s="108"/>
      <c r="E11" s="487" t="s">
        <v>32</v>
      </c>
      <c r="F11" s="488"/>
      <c r="G11" s="489"/>
      <c r="H11" s="34"/>
      <c r="I11" s="89"/>
      <c r="J11" s="89"/>
      <c r="K11" s="89"/>
      <c r="L11" s="135"/>
      <c r="M11" s="183">
        <v>0</v>
      </c>
      <c r="N11" s="135"/>
      <c r="O11" s="39"/>
      <c r="P11" s="135"/>
      <c r="Q11" s="135"/>
      <c r="R11" s="128">
        <v>0</v>
      </c>
      <c r="S11" s="307"/>
      <c r="T11" s="307"/>
      <c r="U11" s="307"/>
      <c r="V11" s="307"/>
      <c r="W11" s="338">
        <v>0</v>
      </c>
      <c r="X11" s="183">
        <v>0</v>
      </c>
      <c r="Y11" s="178"/>
      <c r="Z11" s="393"/>
    </row>
    <row r="12" spans="1:27" ht="14.25" customHeight="1" x14ac:dyDescent="0.2">
      <c r="A12" s="79"/>
      <c r="B12" s="32" t="s">
        <v>33</v>
      </c>
      <c r="C12" s="33"/>
      <c r="D12" s="108"/>
      <c r="E12" s="487" t="s">
        <v>34</v>
      </c>
      <c r="F12" s="488"/>
      <c r="G12" s="489"/>
      <c r="H12" s="91">
        <v>-98370</v>
      </c>
      <c r="I12" s="90">
        <v>-8197.5</v>
      </c>
      <c r="J12" s="90">
        <v>-8197.5</v>
      </c>
      <c r="K12" s="90">
        <v>-8197.5</v>
      </c>
      <c r="L12" s="90">
        <v>-8197.5</v>
      </c>
      <c r="M12" s="182">
        <v>-32790</v>
      </c>
      <c r="N12" s="90">
        <v>-8197.5</v>
      </c>
      <c r="O12" s="90">
        <v>-8197.5</v>
      </c>
      <c r="P12" s="90">
        <v>-8197.5</v>
      </c>
      <c r="Q12" s="90">
        <v>-8197.5</v>
      </c>
      <c r="R12" s="182">
        <v>-32790</v>
      </c>
      <c r="S12" s="372">
        <v>-8197.5</v>
      </c>
      <c r="T12" s="372">
        <v>-8197.5</v>
      </c>
      <c r="U12" s="372">
        <v>-8197.5</v>
      </c>
      <c r="V12" s="372">
        <v>-8197.5</v>
      </c>
      <c r="W12" s="182">
        <v>-32790</v>
      </c>
      <c r="X12" s="182">
        <v>-98370</v>
      </c>
      <c r="Y12" s="178">
        <v>1</v>
      </c>
      <c r="Z12" s="394"/>
    </row>
    <row r="13" spans="1:27" ht="14.25" customHeight="1" x14ac:dyDescent="0.2">
      <c r="A13" s="79"/>
      <c r="B13" s="32" t="s">
        <v>35</v>
      </c>
      <c r="C13" s="33"/>
      <c r="D13" s="108"/>
      <c r="E13" s="487" t="s">
        <v>36</v>
      </c>
      <c r="F13" s="488"/>
      <c r="G13" s="489"/>
      <c r="H13" s="34"/>
      <c r="I13" s="89"/>
      <c r="J13" s="89"/>
      <c r="K13" s="89"/>
      <c r="L13" s="35"/>
      <c r="M13" s="183">
        <v>0</v>
      </c>
      <c r="N13" s="35"/>
      <c r="O13" s="35"/>
      <c r="P13" s="35"/>
      <c r="Q13" s="35"/>
      <c r="R13" s="128">
        <v>0</v>
      </c>
      <c r="S13" s="306"/>
      <c r="T13" s="307"/>
      <c r="U13" s="307"/>
      <c r="V13" s="307"/>
      <c r="W13" s="338">
        <v>0</v>
      </c>
      <c r="X13" s="183">
        <v>0</v>
      </c>
      <c r="Y13" s="184">
        <v>0</v>
      </c>
      <c r="Z13" s="393"/>
    </row>
    <row r="14" spans="1:27" ht="14.25" customHeight="1" x14ac:dyDescent="0.2">
      <c r="A14" s="79"/>
      <c r="B14" s="32" t="s">
        <v>37</v>
      </c>
      <c r="C14" s="33"/>
      <c r="D14" s="108"/>
      <c r="E14" s="487" t="s">
        <v>38</v>
      </c>
      <c r="F14" s="488"/>
      <c r="G14" s="489"/>
      <c r="H14" s="91">
        <v>-119014</v>
      </c>
      <c r="I14" s="34"/>
      <c r="J14" s="34"/>
      <c r="K14" s="34"/>
      <c r="L14" s="110"/>
      <c r="M14" s="183">
        <v>0</v>
      </c>
      <c r="N14" s="110"/>
      <c r="O14" s="110"/>
      <c r="P14" s="110"/>
      <c r="Q14" s="110"/>
      <c r="R14" s="128">
        <v>0</v>
      </c>
      <c r="S14" s="308"/>
      <c r="T14" s="308"/>
      <c r="U14" s="308"/>
      <c r="V14" s="308"/>
      <c r="W14" s="338">
        <v>0</v>
      </c>
      <c r="X14" s="183">
        <v>0</v>
      </c>
      <c r="Y14" s="184">
        <v>0</v>
      </c>
      <c r="Z14" s="393"/>
    </row>
    <row r="15" spans="1:27" ht="14.25" customHeight="1" x14ac:dyDescent="0.2">
      <c r="A15" s="79"/>
      <c r="B15" s="32" t="s">
        <v>39</v>
      </c>
      <c r="C15" s="33"/>
      <c r="D15" s="108"/>
      <c r="E15" s="487" t="s">
        <v>40</v>
      </c>
      <c r="F15" s="488"/>
      <c r="G15" s="489"/>
      <c r="H15" s="91"/>
      <c r="I15" s="34"/>
      <c r="J15" s="34"/>
      <c r="K15" s="34"/>
      <c r="L15" s="110"/>
      <c r="M15" s="183"/>
      <c r="N15" s="110"/>
      <c r="O15" s="110"/>
      <c r="P15" s="110"/>
      <c r="Q15" s="110"/>
      <c r="R15" s="128"/>
      <c r="S15" s="308"/>
      <c r="T15" s="308"/>
      <c r="U15" s="308"/>
      <c r="V15" s="308"/>
      <c r="W15" s="338"/>
      <c r="X15" s="183"/>
      <c r="Y15" s="184"/>
      <c r="Z15" s="393"/>
    </row>
    <row r="16" spans="1:27" ht="14.25" customHeight="1" x14ac:dyDescent="0.2">
      <c r="A16" s="79"/>
      <c r="B16" s="32" t="s">
        <v>41</v>
      </c>
      <c r="C16" s="33"/>
      <c r="D16" s="108"/>
      <c r="E16" s="109"/>
      <c r="F16" s="390"/>
      <c r="G16" s="391"/>
      <c r="H16" s="91"/>
      <c r="I16" s="34"/>
      <c r="J16" s="34"/>
      <c r="K16" s="34"/>
      <c r="L16" s="110"/>
      <c r="M16" s="183"/>
      <c r="N16" s="110"/>
      <c r="O16" s="110"/>
      <c r="P16" s="110"/>
      <c r="Q16" s="110"/>
      <c r="R16" s="128"/>
      <c r="S16" s="308"/>
      <c r="T16" s="308"/>
      <c r="U16" s="308"/>
      <c r="V16" s="308"/>
      <c r="W16" s="338"/>
      <c r="X16" s="183"/>
      <c r="Y16" s="184"/>
      <c r="Z16" s="393"/>
    </row>
    <row r="17" spans="1:28" ht="27.75" customHeight="1" x14ac:dyDescent="0.2">
      <c r="A17" s="79"/>
      <c r="B17" s="32" t="s">
        <v>42</v>
      </c>
      <c r="C17" s="33"/>
      <c r="D17" s="108"/>
      <c r="E17" s="518" t="s">
        <v>43</v>
      </c>
      <c r="F17" s="485"/>
      <c r="G17" s="486"/>
      <c r="H17" s="34">
        <v>2160000</v>
      </c>
      <c r="I17" s="34"/>
      <c r="J17" s="34"/>
      <c r="K17" s="34"/>
      <c r="L17" s="110"/>
      <c r="M17" s="183">
        <v>0</v>
      </c>
      <c r="N17" s="110">
        <v>0</v>
      </c>
      <c r="O17" s="110">
        <v>0</v>
      </c>
      <c r="P17" s="110">
        <v>0</v>
      </c>
      <c r="Q17" s="110">
        <v>0</v>
      </c>
      <c r="R17" s="128">
        <v>0</v>
      </c>
      <c r="S17" s="373">
        <v>155041.23000000001</v>
      </c>
      <c r="T17" s="373">
        <v>149405.22</v>
      </c>
      <c r="U17" s="373">
        <v>146865.07999999999</v>
      </c>
      <c r="V17" s="373">
        <v>180976.81</v>
      </c>
      <c r="W17" s="338">
        <v>632288.34000000008</v>
      </c>
      <c r="X17" s="338">
        <v>632288.34000000008</v>
      </c>
      <c r="Y17" s="178">
        <v>0.29272608333333339</v>
      </c>
      <c r="Z17" s="393"/>
    </row>
    <row r="18" spans="1:28" ht="14.25" customHeight="1" x14ac:dyDescent="0.2">
      <c r="A18" s="79"/>
      <c r="B18" s="104" t="s">
        <v>44</v>
      </c>
      <c r="C18" s="395"/>
      <c r="D18" s="519" t="s">
        <v>45</v>
      </c>
      <c r="E18" s="488"/>
      <c r="F18" s="488"/>
      <c r="G18" s="488"/>
      <c r="H18" s="396">
        <v>0</v>
      </c>
      <c r="I18" s="35">
        <v>0</v>
      </c>
      <c r="J18" s="35">
        <v>0</v>
      </c>
      <c r="K18" s="35">
        <v>0</v>
      </c>
      <c r="L18" s="35">
        <v>0</v>
      </c>
      <c r="M18" s="183">
        <v>0</v>
      </c>
      <c r="N18" s="35">
        <v>0</v>
      </c>
      <c r="O18" s="35">
        <v>0</v>
      </c>
      <c r="P18" s="35">
        <v>0</v>
      </c>
      <c r="Q18" s="35">
        <v>0</v>
      </c>
      <c r="R18" s="128">
        <v>0</v>
      </c>
      <c r="S18" s="306">
        <v>0</v>
      </c>
      <c r="T18" s="306">
        <v>0</v>
      </c>
      <c r="U18" s="306">
        <v>0</v>
      </c>
      <c r="V18" s="306">
        <v>0</v>
      </c>
      <c r="W18" s="338">
        <v>0</v>
      </c>
      <c r="X18" s="183">
        <v>0</v>
      </c>
      <c r="Y18" s="184">
        <v>0</v>
      </c>
      <c r="Z18" s="393"/>
    </row>
    <row r="19" spans="1:28" ht="14.25" customHeight="1" x14ac:dyDescent="0.2">
      <c r="A19" s="79"/>
      <c r="B19" s="26">
        <v>2</v>
      </c>
      <c r="C19" s="517" t="s">
        <v>46</v>
      </c>
      <c r="D19" s="488"/>
      <c r="E19" s="488"/>
      <c r="F19" s="488"/>
      <c r="G19" s="489"/>
      <c r="H19" s="36">
        <v>0</v>
      </c>
      <c r="I19" s="36">
        <v>0</v>
      </c>
      <c r="J19" s="36">
        <v>0</v>
      </c>
      <c r="K19" s="36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23">
        <v>0</v>
      </c>
      <c r="S19" s="309">
        <v>0</v>
      </c>
      <c r="T19" s="309">
        <v>0</v>
      </c>
      <c r="U19" s="309">
        <v>0</v>
      </c>
      <c r="V19" s="309">
        <v>0</v>
      </c>
      <c r="W19" s="302">
        <v>0</v>
      </c>
      <c r="X19" s="111">
        <v>0</v>
      </c>
      <c r="Y19" s="75"/>
      <c r="Z19" s="393"/>
    </row>
    <row r="20" spans="1:28" ht="14.25" customHeight="1" x14ac:dyDescent="0.2">
      <c r="A20" s="79"/>
      <c r="B20" s="32" t="s">
        <v>47</v>
      </c>
      <c r="C20" s="37"/>
      <c r="D20" s="487" t="s">
        <v>48</v>
      </c>
      <c r="E20" s="488"/>
      <c r="F20" s="488"/>
      <c r="G20" s="489"/>
      <c r="H20" s="38"/>
      <c r="I20" s="38"/>
      <c r="J20" s="38"/>
      <c r="K20" s="38"/>
      <c r="L20" s="35"/>
      <c r="M20" s="183">
        <v>0</v>
      </c>
      <c r="N20" s="35"/>
      <c r="O20" s="35"/>
      <c r="P20" s="39"/>
      <c r="Q20" s="39"/>
      <c r="R20" s="128">
        <v>0</v>
      </c>
      <c r="S20" s="310"/>
      <c r="T20" s="310"/>
      <c r="U20" s="310"/>
      <c r="V20" s="310"/>
      <c r="W20" s="338">
        <v>0</v>
      </c>
      <c r="X20" s="183">
        <v>0</v>
      </c>
      <c r="Y20" s="184"/>
      <c r="Z20" s="29"/>
    </row>
    <row r="21" spans="1:28" ht="14.25" customHeight="1" x14ac:dyDescent="0.2">
      <c r="A21" s="79"/>
      <c r="B21" s="26">
        <v>3</v>
      </c>
      <c r="C21" s="517" t="s">
        <v>49</v>
      </c>
      <c r="D21" s="488"/>
      <c r="E21" s="488"/>
      <c r="F21" s="488"/>
      <c r="G21" s="489"/>
      <c r="H21" s="40">
        <v>4129696</v>
      </c>
      <c r="I21" s="40">
        <v>418212.12</v>
      </c>
      <c r="J21" s="116">
        <v>452140.61</v>
      </c>
      <c r="K21" s="116">
        <v>190625.13</v>
      </c>
      <c r="L21" s="116">
        <v>472285.04999999993</v>
      </c>
      <c r="M21" s="116">
        <v>1533262.9099999997</v>
      </c>
      <c r="N21" s="116">
        <v>181990.58000000002</v>
      </c>
      <c r="O21" s="116">
        <v>651328.32000000007</v>
      </c>
      <c r="P21" s="116">
        <v>491269.16000000003</v>
      </c>
      <c r="Q21" s="116">
        <v>205764.5</v>
      </c>
      <c r="R21" s="116">
        <v>1530352.56</v>
      </c>
      <c r="S21" s="311">
        <v>476253.43</v>
      </c>
      <c r="T21" s="311">
        <v>390148</v>
      </c>
      <c r="U21" s="309">
        <v>381870.35</v>
      </c>
      <c r="V21" s="309">
        <v>3246806.83</v>
      </c>
      <c r="W21" s="302">
        <v>4495078.6099999994</v>
      </c>
      <c r="X21" s="27">
        <v>7558694.0800000001</v>
      </c>
      <c r="Y21" s="178">
        <v>1.8303269974351624</v>
      </c>
      <c r="Z21" s="393"/>
      <c r="AB21" s="199"/>
    </row>
    <row r="22" spans="1:28" ht="14.25" customHeight="1" x14ac:dyDescent="0.2">
      <c r="A22" s="79"/>
      <c r="B22" s="41" t="s">
        <v>50</v>
      </c>
      <c r="C22" s="140"/>
      <c r="D22" s="518" t="s">
        <v>51</v>
      </c>
      <c r="E22" s="485"/>
      <c r="F22" s="485"/>
      <c r="G22" s="486"/>
      <c r="H22" s="42">
        <v>4129696</v>
      </c>
      <c r="I22" s="42">
        <v>418212.12</v>
      </c>
      <c r="J22" s="115">
        <v>452140.61</v>
      </c>
      <c r="K22" s="141">
        <v>190625.13</v>
      </c>
      <c r="L22" s="141">
        <v>472285.04999999993</v>
      </c>
      <c r="M22" s="180">
        <v>1533262.9099999997</v>
      </c>
      <c r="N22" s="141">
        <v>181990.58000000002</v>
      </c>
      <c r="O22" s="141">
        <v>651328.32000000007</v>
      </c>
      <c r="P22" s="141">
        <v>491269.16000000003</v>
      </c>
      <c r="Q22" s="141">
        <v>205764.5</v>
      </c>
      <c r="R22" s="180">
        <v>1530352.56</v>
      </c>
      <c r="S22" s="312">
        <v>476253.43</v>
      </c>
      <c r="T22" s="312">
        <v>390148</v>
      </c>
      <c r="U22" s="313">
        <v>381870.35</v>
      </c>
      <c r="V22" s="313">
        <v>3246806.83</v>
      </c>
      <c r="W22" s="338">
        <v>4495078.6099999994</v>
      </c>
      <c r="X22" s="185">
        <v>7558694.0800000001</v>
      </c>
      <c r="Y22" s="178">
        <v>1.8303269974351624</v>
      </c>
      <c r="Z22" s="393"/>
    </row>
    <row r="23" spans="1:28" ht="25.5" customHeight="1" x14ac:dyDescent="0.2">
      <c r="A23" s="79"/>
      <c r="B23" s="41" t="s">
        <v>52</v>
      </c>
      <c r="C23" s="137"/>
      <c r="D23" s="140"/>
      <c r="E23" s="518" t="s">
        <v>374</v>
      </c>
      <c r="F23" s="485"/>
      <c r="G23" s="486"/>
      <c r="H23" s="4">
        <v>2744206</v>
      </c>
      <c r="I23" s="4">
        <v>165825.12</v>
      </c>
      <c r="J23" s="141">
        <v>199755.37999999998</v>
      </c>
      <c r="K23" s="141">
        <v>188238.13</v>
      </c>
      <c r="L23" s="141">
        <v>181799.83</v>
      </c>
      <c r="M23" s="180">
        <v>735618.46</v>
      </c>
      <c r="N23" s="141">
        <v>178703.58000000002</v>
      </c>
      <c r="O23" s="192">
        <v>230149.54</v>
      </c>
      <c r="P23" s="141">
        <v>488772.16000000003</v>
      </c>
      <c r="Q23" s="192">
        <v>203377.5</v>
      </c>
      <c r="R23" s="180">
        <v>1101002.78</v>
      </c>
      <c r="S23" s="312">
        <v>310261.07</v>
      </c>
      <c r="T23" s="312">
        <v>387761</v>
      </c>
      <c r="U23" s="313">
        <v>379483.35</v>
      </c>
      <c r="V23" s="313">
        <v>210499.5</v>
      </c>
      <c r="W23" s="338">
        <v>1288004.92</v>
      </c>
      <c r="X23" s="185">
        <v>3124626.16</v>
      </c>
      <c r="Y23" s="178">
        <v>1.1386266774433116</v>
      </c>
      <c r="Z23" s="393"/>
      <c r="AA23" s="199"/>
    </row>
    <row r="24" spans="1:28" ht="14.25" customHeight="1" x14ac:dyDescent="0.2">
      <c r="A24" s="79"/>
      <c r="B24" s="41" t="s">
        <v>53</v>
      </c>
      <c r="C24" s="137"/>
      <c r="D24" s="140"/>
      <c r="E24" s="484" t="s">
        <v>54</v>
      </c>
      <c r="F24" s="485"/>
      <c r="G24" s="486"/>
      <c r="H24" s="4">
        <v>1235000</v>
      </c>
      <c r="I24" s="4">
        <v>250000</v>
      </c>
      <c r="J24" s="141">
        <v>0</v>
      </c>
      <c r="K24" s="117">
        <v>0</v>
      </c>
      <c r="L24" s="117"/>
      <c r="M24" s="180">
        <v>250000</v>
      </c>
      <c r="N24" s="117"/>
      <c r="O24" s="141">
        <v>207000</v>
      </c>
      <c r="P24" s="117"/>
      <c r="Q24" s="117"/>
      <c r="R24" s="180">
        <v>207000</v>
      </c>
      <c r="S24" s="313">
        <v>143000</v>
      </c>
      <c r="T24" s="313"/>
      <c r="U24" s="313"/>
      <c r="V24" s="313">
        <v>3028190</v>
      </c>
      <c r="W24" s="338">
        <v>3171190</v>
      </c>
      <c r="X24" s="185">
        <v>3628190</v>
      </c>
      <c r="Y24" s="178">
        <v>2.9378056680161944</v>
      </c>
      <c r="Z24" s="393"/>
    </row>
    <row r="25" spans="1:28" ht="14.25" customHeight="1" x14ac:dyDescent="0.2">
      <c r="A25" s="79"/>
      <c r="B25" s="41" t="s">
        <v>55</v>
      </c>
      <c r="C25" s="137"/>
      <c r="D25" s="140"/>
      <c r="E25" s="484" t="s">
        <v>56</v>
      </c>
      <c r="F25" s="485"/>
      <c r="G25" s="486"/>
      <c r="H25" s="4">
        <v>150490</v>
      </c>
      <c r="I25" s="4">
        <v>0</v>
      </c>
      <c r="J25" s="115"/>
      <c r="K25" s="117"/>
      <c r="L25" s="117"/>
      <c r="M25" s="180">
        <v>0</v>
      </c>
      <c r="N25" s="117"/>
      <c r="O25" s="117"/>
      <c r="P25" s="117"/>
      <c r="Q25" s="141">
        <v>0</v>
      </c>
      <c r="R25" s="180">
        <v>0</v>
      </c>
      <c r="S25" s="313">
        <v>20605.36</v>
      </c>
      <c r="T25" s="313"/>
      <c r="U25" s="313"/>
      <c r="V25" s="313">
        <v>5730.33</v>
      </c>
      <c r="W25" s="338">
        <v>26335.690000000002</v>
      </c>
      <c r="X25" s="180">
        <v>26335.690000000002</v>
      </c>
      <c r="Y25" s="143" t="s">
        <v>58</v>
      </c>
      <c r="Z25" s="393"/>
    </row>
    <row r="26" spans="1:28" ht="14.25" customHeight="1" x14ac:dyDescent="0.2">
      <c r="A26" s="79"/>
      <c r="B26" s="41" t="s">
        <v>57</v>
      </c>
      <c r="C26" s="142"/>
      <c r="D26" s="140"/>
      <c r="E26" s="484" t="s">
        <v>3067</v>
      </c>
      <c r="F26" s="485"/>
      <c r="G26" s="486"/>
      <c r="H26" s="42"/>
      <c r="I26" s="4">
        <v>2387</v>
      </c>
      <c r="J26" s="115">
        <v>252385.23</v>
      </c>
      <c r="K26" s="141">
        <v>2387</v>
      </c>
      <c r="L26" s="141">
        <v>290485.21999999997</v>
      </c>
      <c r="M26" s="180">
        <v>547644.44999999995</v>
      </c>
      <c r="N26" s="141">
        <v>3287</v>
      </c>
      <c r="O26" s="141">
        <v>214178.78</v>
      </c>
      <c r="P26" s="141">
        <v>2497</v>
      </c>
      <c r="Q26" s="141">
        <v>2387</v>
      </c>
      <c r="R26" s="180">
        <v>222349.78</v>
      </c>
      <c r="S26" s="312">
        <v>2387</v>
      </c>
      <c r="T26" s="312">
        <v>2387</v>
      </c>
      <c r="U26" s="313">
        <v>2387</v>
      </c>
      <c r="V26" s="313">
        <v>2387</v>
      </c>
      <c r="W26" s="338">
        <v>9548</v>
      </c>
      <c r="X26" s="185">
        <v>779542.23</v>
      </c>
      <c r="Y26" s="143" t="s">
        <v>58</v>
      </c>
      <c r="Z26" s="393"/>
    </row>
    <row r="27" spans="1:28" ht="14.25" customHeight="1" x14ac:dyDescent="0.2">
      <c r="A27" s="79"/>
      <c r="B27" s="41" t="s">
        <v>59</v>
      </c>
      <c r="C27" s="142"/>
      <c r="D27" s="487" t="s">
        <v>60</v>
      </c>
      <c r="E27" s="488"/>
      <c r="F27" s="488"/>
      <c r="G27" s="489"/>
      <c r="H27" s="190"/>
      <c r="I27" s="190"/>
      <c r="J27" s="191"/>
      <c r="K27" s="191"/>
      <c r="L27" s="191"/>
      <c r="M27" s="180">
        <v>0</v>
      </c>
      <c r="N27" s="192"/>
      <c r="O27" s="192"/>
      <c r="P27" s="192"/>
      <c r="Q27" s="192"/>
      <c r="R27" s="128">
        <v>0</v>
      </c>
      <c r="S27" s="313"/>
      <c r="T27" s="313"/>
      <c r="U27" s="313"/>
      <c r="V27" s="313"/>
      <c r="W27" s="338">
        <v>0</v>
      </c>
      <c r="X27" s="180">
        <v>0</v>
      </c>
      <c r="Y27" s="184"/>
      <c r="Z27" s="393"/>
    </row>
    <row r="28" spans="1:28" ht="14.25" customHeight="1" x14ac:dyDescent="0.2">
      <c r="A28" s="79"/>
      <c r="B28" s="144"/>
      <c r="C28" s="144"/>
      <c r="D28" s="43"/>
      <c r="E28" s="43"/>
      <c r="F28" s="43"/>
      <c r="G28" s="43"/>
      <c r="H28" s="44"/>
      <c r="I28" s="44"/>
      <c r="J28" s="45"/>
      <c r="K28" s="45"/>
      <c r="L28" s="46"/>
      <c r="M28" s="46"/>
      <c r="N28" s="46"/>
      <c r="O28" s="46"/>
      <c r="P28" s="46"/>
      <c r="Q28" s="46"/>
      <c r="R28" s="125"/>
      <c r="S28" s="204"/>
      <c r="T28" s="204"/>
      <c r="U28" s="204"/>
      <c r="V28" s="204"/>
      <c r="W28" s="202"/>
      <c r="X28" s="397"/>
      <c r="Y28" s="47"/>
      <c r="Z28" s="29"/>
    </row>
    <row r="29" spans="1:28" ht="14.25" customHeight="1" x14ac:dyDescent="0.2">
      <c r="A29" s="79"/>
      <c r="B29" s="490" t="s">
        <v>61</v>
      </c>
      <c r="C29" s="491"/>
      <c r="D29" s="491"/>
      <c r="E29" s="491"/>
      <c r="F29" s="491"/>
      <c r="G29" s="491"/>
      <c r="H29" s="45"/>
      <c r="I29" s="45"/>
      <c r="J29" s="45"/>
      <c r="K29" s="45"/>
      <c r="L29" s="46"/>
      <c r="M29" s="46"/>
      <c r="N29" s="46"/>
      <c r="O29" s="46"/>
      <c r="P29" s="46"/>
      <c r="Q29" s="46"/>
      <c r="R29" s="125"/>
      <c r="S29" s="204"/>
      <c r="T29" s="204"/>
      <c r="U29" s="204"/>
      <c r="V29" s="204"/>
      <c r="W29" s="202"/>
      <c r="X29" s="397"/>
      <c r="Y29" s="47"/>
      <c r="Z29" s="48"/>
    </row>
    <row r="30" spans="1:28" ht="29.25" customHeight="1" x14ac:dyDescent="0.2">
      <c r="A30" s="132"/>
      <c r="B30" s="492" t="s">
        <v>62</v>
      </c>
      <c r="C30" s="493"/>
      <c r="D30" s="493"/>
      <c r="E30" s="493"/>
      <c r="F30" s="493"/>
      <c r="G30" s="494"/>
      <c r="H30" s="49" t="s">
        <v>5</v>
      </c>
      <c r="I30" s="49" t="s">
        <v>6</v>
      </c>
      <c r="J30" s="49" t="s">
        <v>7</v>
      </c>
      <c r="K30" s="49" t="s">
        <v>8</v>
      </c>
      <c r="L30" s="50" t="s">
        <v>9</v>
      </c>
      <c r="M30" s="22" t="s">
        <v>10</v>
      </c>
      <c r="N30" s="50" t="s">
        <v>11</v>
      </c>
      <c r="O30" s="50" t="s">
        <v>12</v>
      </c>
      <c r="P30" s="51" t="s">
        <v>13</v>
      </c>
      <c r="Q30" s="51" t="s">
        <v>14</v>
      </c>
      <c r="R30" s="22" t="s">
        <v>15</v>
      </c>
      <c r="S30" s="314" t="s">
        <v>16</v>
      </c>
      <c r="T30" s="314" t="s">
        <v>17</v>
      </c>
      <c r="U30" s="314" t="s">
        <v>18</v>
      </c>
      <c r="V30" s="314" t="s">
        <v>19</v>
      </c>
      <c r="W30" s="300" t="s">
        <v>20</v>
      </c>
      <c r="X30" s="52" t="s">
        <v>21</v>
      </c>
      <c r="Y30" s="53" t="s">
        <v>22</v>
      </c>
      <c r="Z30" s="48"/>
    </row>
    <row r="31" spans="1:28" ht="14.25" customHeight="1" x14ac:dyDescent="0.2">
      <c r="A31" s="132"/>
      <c r="B31" s="54" t="s">
        <v>63</v>
      </c>
      <c r="C31" s="495" t="s">
        <v>64</v>
      </c>
      <c r="D31" s="485"/>
      <c r="E31" s="485"/>
      <c r="F31" s="485"/>
      <c r="G31" s="486"/>
      <c r="H31" s="116">
        <v>16653942</v>
      </c>
      <c r="I31" s="116">
        <v>882422.33000000007</v>
      </c>
      <c r="J31" s="116">
        <v>1279144.0299999998</v>
      </c>
      <c r="K31" s="73">
        <v>953820.16000000003</v>
      </c>
      <c r="L31" s="116">
        <v>1281051.3400000001</v>
      </c>
      <c r="M31" s="73">
        <v>4396437.8600000003</v>
      </c>
      <c r="N31" s="73">
        <v>1107938.28</v>
      </c>
      <c r="O31" s="73">
        <v>1757139.92</v>
      </c>
      <c r="P31" s="73">
        <v>1386801.09</v>
      </c>
      <c r="Q31" s="73">
        <v>1184563.81</v>
      </c>
      <c r="R31" s="116">
        <v>5436443.0999999996</v>
      </c>
      <c r="S31" s="315">
        <v>1470146.71</v>
      </c>
      <c r="T31" s="315">
        <v>1209572.8599999999</v>
      </c>
      <c r="U31" s="315">
        <v>2249062.9</v>
      </c>
      <c r="V31" s="345">
        <v>1977255.0300000003</v>
      </c>
      <c r="W31" s="302">
        <v>6906037.5</v>
      </c>
      <c r="X31" s="180">
        <v>16738918.460000001</v>
      </c>
      <c r="Y31" s="178">
        <v>1.0051024832439071</v>
      </c>
      <c r="Z31" s="146"/>
      <c r="AA31" s="205"/>
    </row>
    <row r="32" spans="1:28" ht="14.25" customHeight="1" x14ac:dyDescent="0.2">
      <c r="A32" s="79"/>
      <c r="B32" s="55" t="s">
        <v>65</v>
      </c>
      <c r="C32" s="147"/>
      <c r="D32" s="496" t="s">
        <v>66</v>
      </c>
      <c r="E32" s="485"/>
      <c r="F32" s="485"/>
      <c r="G32" s="486"/>
      <c r="H32" s="118">
        <v>11484506</v>
      </c>
      <c r="I32" s="56">
        <v>630082.04</v>
      </c>
      <c r="J32" s="150">
        <v>580390.07999999996</v>
      </c>
      <c r="K32" s="74">
        <v>580859.49</v>
      </c>
      <c r="L32" s="150">
        <v>652871.54</v>
      </c>
      <c r="M32" s="175">
        <v>2444203.1500000004</v>
      </c>
      <c r="N32" s="74">
        <v>609551.07999999996</v>
      </c>
      <c r="O32" s="74">
        <v>884098.12</v>
      </c>
      <c r="P32" s="74">
        <v>307101.03000000003</v>
      </c>
      <c r="Q32" s="74">
        <v>675042.63</v>
      </c>
      <c r="R32" s="179">
        <v>2475792.86</v>
      </c>
      <c r="S32" s="317">
        <v>781633.25</v>
      </c>
      <c r="T32" s="317">
        <v>498021.69</v>
      </c>
      <c r="U32" s="317">
        <v>998058.23</v>
      </c>
      <c r="V32" s="313">
        <v>710350.08</v>
      </c>
      <c r="W32" s="338">
        <v>2988063.25</v>
      </c>
      <c r="X32" s="180">
        <v>7908059.2599999998</v>
      </c>
      <c r="Y32" s="178">
        <v>0.68858506060251956</v>
      </c>
      <c r="Z32" s="398"/>
    </row>
    <row r="33" spans="1:27" ht="14.25" customHeight="1" x14ac:dyDescent="0.2">
      <c r="A33" s="79"/>
      <c r="B33" s="57" t="s">
        <v>67</v>
      </c>
      <c r="C33" s="114"/>
      <c r="D33" s="497" t="s">
        <v>68</v>
      </c>
      <c r="E33" s="498"/>
      <c r="F33" s="498"/>
      <c r="G33" s="499"/>
      <c r="H33" s="148">
        <v>4471601</v>
      </c>
      <c r="I33" s="148">
        <v>135231.32</v>
      </c>
      <c r="J33" s="148">
        <v>574471.92999999993</v>
      </c>
      <c r="K33" s="148">
        <v>214679.78</v>
      </c>
      <c r="L33" s="148">
        <v>482530.5</v>
      </c>
      <c r="M33" s="73">
        <v>1406913.53</v>
      </c>
      <c r="N33" s="399">
        <v>313661.21999999997</v>
      </c>
      <c r="O33" s="399">
        <v>689789.01</v>
      </c>
      <c r="P33" s="399">
        <v>893537.5</v>
      </c>
      <c r="Q33" s="399">
        <v>296697.33</v>
      </c>
      <c r="R33" s="179">
        <v>2193685.06</v>
      </c>
      <c r="S33" s="318">
        <v>490555.91</v>
      </c>
      <c r="T33" s="318">
        <v>522511.8</v>
      </c>
      <c r="U33" s="317">
        <v>1061172.97</v>
      </c>
      <c r="V33" s="317">
        <v>1057586.2600000002</v>
      </c>
      <c r="W33" s="339">
        <v>3131826.9400000004</v>
      </c>
      <c r="X33" s="187">
        <v>6732425.5300000003</v>
      </c>
      <c r="Y33" s="178">
        <v>1.5055962126316726</v>
      </c>
      <c r="Z33" s="400"/>
    </row>
    <row r="34" spans="1:27" ht="27" customHeight="1" x14ac:dyDescent="0.2">
      <c r="A34" s="79"/>
      <c r="B34" s="57" t="s">
        <v>69</v>
      </c>
      <c r="C34" s="57"/>
      <c r="D34" s="58"/>
      <c r="E34" s="480" t="s">
        <v>373</v>
      </c>
      <c r="F34" s="481"/>
      <c r="G34" s="482"/>
      <c r="H34" s="149">
        <v>2757611</v>
      </c>
      <c r="I34" s="56">
        <v>168290.52</v>
      </c>
      <c r="J34" s="150">
        <v>198559.08</v>
      </c>
      <c r="K34" s="74">
        <v>196797.63</v>
      </c>
      <c r="L34" s="150">
        <v>181800.52</v>
      </c>
      <c r="M34" s="186">
        <v>745447.75</v>
      </c>
      <c r="N34" s="74">
        <v>178703.58</v>
      </c>
      <c r="O34" s="74">
        <v>230686.75999999998</v>
      </c>
      <c r="P34" s="74">
        <v>488882.16</v>
      </c>
      <c r="Q34" s="74">
        <v>203936.81</v>
      </c>
      <c r="R34" s="186">
        <v>1102209.31</v>
      </c>
      <c r="S34" s="317">
        <v>310260.64</v>
      </c>
      <c r="T34" s="317">
        <v>388960.5</v>
      </c>
      <c r="U34" s="317">
        <v>379483.35</v>
      </c>
      <c r="V34" s="317">
        <v>213107.1</v>
      </c>
      <c r="W34" s="340">
        <v>1291811.5900000001</v>
      </c>
      <c r="X34" s="186">
        <v>3139468.6500000004</v>
      </c>
      <c r="Y34" s="197">
        <v>1.1384740813697074</v>
      </c>
      <c r="Z34" s="146"/>
    </row>
    <row r="35" spans="1:27" ht="14.25" customHeight="1" x14ac:dyDescent="0.2">
      <c r="A35" s="79"/>
      <c r="B35" s="57" t="s">
        <v>70</v>
      </c>
      <c r="C35" s="114"/>
      <c r="D35" s="58"/>
      <c r="E35" s="483" t="s">
        <v>54</v>
      </c>
      <c r="F35" s="481"/>
      <c r="G35" s="482"/>
      <c r="H35" s="149">
        <v>1563500</v>
      </c>
      <c r="I35" s="90">
        <v>-35446.199999999997</v>
      </c>
      <c r="J35" s="150">
        <v>123527.62</v>
      </c>
      <c r="K35" s="74">
        <v>15495.15</v>
      </c>
      <c r="L35" s="150">
        <v>10244.76</v>
      </c>
      <c r="M35" s="198">
        <v>113821.32999999999</v>
      </c>
      <c r="N35" s="401">
        <v>131670.64000000001</v>
      </c>
      <c r="O35" s="401">
        <v>244813.47</v>
      </c>
      <c r="P35" s="401">
        <v>402268.34</v>
      </c>
      <c r="Q35" s="401">
        <v>90373.52</v>
      </c>
      <c r="R35" s="381">
        <v>869125.97</v>
      </c>
      <c r="S35" s="317">
        <v>157302.97</v>
      </c>
      <c r="T35" s="317">
        <v>131164.29999999999</v>
      </c>
      <c r="U35" s="317">
        <v>679302.62</v>
      </c>
      <c r="V35" s="317">
        <v>836361.83000000007</v>
      </c>
      <c r="W35" s="341">
        <v>1804131.7200000002</v>
      </c>
      <c r="X35" s="180">
        <v>2787079.0200000005</v>
      </c>
      <c r="Y35" s="178">
        <v>1.7825897153821557</v>
      </c>
      <c r="Z35" s="393"/>
    </row>
    <row r="36" spans="1:27" ht="14.25" customHeight="1" x14ac:dyDescent="0.2">
      <c r="A36" s="79"/>
      <c r="B36" s="57" t="s">
        <v>71</v>
      </c>
      <c r="C36" s="114"/>
      <c r="D36" s="58"/>
      <c r="E36" s="37" t="s">
        <v>72</v>
      </c>
      <c r="F36" s="388"/>
      <c r="G36" s="389"/>
      <c r="H36" s="115">
        <v>1235000</v>
      </c>
      <c r="I36" s="90"/>
      <c r="J36" s="150"/>
      <c r="K36" s="74"/>
      <c r="L36" s="150"/>
      <c r="M36" s="198"/>
      <c r="N36" s="117">
        <v>0</v>
      </c>
      <c r="O36" s="117">
        <v>0</v>
      </c>
      <c r="P36" s="117">
        <v>0</v>
      </c>
      <c r="Q36" s="117">
        <v>0</v>
      </c>
      <c r="R36" s="186"/>
      <c r="S36" s="382"/>
      <c r="T36" s="317">
        <v>0</v>
      </c>
      <c r="U36" s="317">
        <v>0</v>
      </c>
      <c r="V36" s="313">
        <v>0</v>
      </c>
      <c r="W36" s="341"/>
      <c r="X36" s="180">
        <v>0</v>
      </c>
      <c r="Y36" s="178"/>
      <c r="Z36" s="392"/>
    </row>
    <row r="37" spans="1:27" ht="14.25" customHeight="1" x14ac:dyDescent="0.2">
      <c r="A37" s="79"/>
      <c r="B37" s="57" t="s">
        <v>73</v>
      </c>
      <c r="C37" s="114"/>
      <c r="D37" s="58"/>
      <c r="E37" s="37" t="s">
        <v>74</v>
      </c>
      <c r="F37" s="388"/>
      <c r="G37" s="389"/>
      <c r="H37" s="1">
        <v>-1235000</v>
      </c>
      <c r="I37" s="90"/>
      <c r="J37" s="150"/>
      <c r="K37" s="74"/>
      <c r="L37" s="150"/>
      <c r="M37" s="198"/>
      <c r="N37" s="117">
        <v>0</v>
      </c>
      <c r="O37" s="117">
        <v>0</v>
      </c>
      <c r="P37" s="117">
        <v>0</v>
      </c>
      <c r="Q37" s="117">
        <v>0</v>
      </c>
      <c r="R37" s="186"/>
      <c r="S37" s="380"/>
      <c r="T37" s="317">
        <v>0</v>
      </c>
      <c r="U37" s="317">
        <v>0</v>
      </c>
      <c r="V37" s="313">
        <v>0</v>
      </c>
      <c r="W37" s="341"/>
      <c r="X37" s="180">
        <v>0</v>
      </c>
      <c r="Y37" s="178"/>
      <c r="Z37" s="393"/>
    </row>
    <row r="38" spans="1:27" ht="14.25" customHeight="1" x14ac:dyDescent="0.2">
      <c r="A38" s="79"/>
      <c r="B38" s="57" t="s">
        <v>75</v>
      </c>
      <c r="C38" s="114"/>
      <c r="D38" s="58"/>
      <c r="E38" s="37" t="s">
        <v>76</v>
      </c>
      <c r="F38" s="388"/>
      <c r="G38" s="389"/>
      <c r="H38" s="115">
        <v>1200000</v>
      </c>
      <c r="I38" s="90"/>
      <c r="J38" s="150"/>
      <c r="K38" s="74"/>
      <c r="L38" s="150"/>
      <c r="M38" s="198"/>
      <c r="N38" s="117">
        <v>0</v>
      </c>
      <c r="O38" s="402">
        <v>0</v>
      </c>
      <c r="P38" s="176">
        <v>0</v>
      </c>
      <c r="Q38" s="176">
        <v>0</v>
      </c>
      <c r="R38" s="186"/>
      <c r="S38" s="380"/>
      <c r="T38" s="317">
        <v>0</v>
      </c>
      <c r="U38" s="317">
        <v>0</v>
      </c>
      <c r="V38" s="313">
        <v>0</v>
      </c>
      <c r="W38" s="341"/>
      <c r="X38" s="180">
        <v>0</v>
      </c>
      <c r="Y38" s="178"/>
      <c r="Z38" s="393"/>
    </row>
    <row r="39" spans="1:27" ht="14.25" customHeight="1" x14ac:dyDescent="0.2">
      <c r="A39" s="79"/>
      <c r="B39" s="57" t="s">
        <v>77</v>
      </c>
      <c r="C39" s="114"/>
      <c r="D39" s="58"/>
      <c r="E39" s="37" t="s">
        <v>78</v>
      </c>
      <c r="F39" s="388"/>
      <c r="G39" s="389"/>
      <c r="H39" s="383">
        <v>363500</v>
      </c>
      <c r="I39" s="90"/>
      <c r="J39" s="150"/>
      <c r="K39" s="74"/>
      <c r="L39" s="403">
        <v>7826</v>
      </c>
      <c r="M39" s="198">
        <v>7826</v>
      </c>
      <c r="N39" s="379">
        <v>11212</v>
      </c>
      <c r="O39" s="404">
        <v>66633</v>
      </c>
      <c r="P39" s="404">
        <v>31426</v>
      </c>
      <c r="Q39" s="404">
        <v>77872</v>
      </c>
      <c r="R39" s="186">
        <v>187143</v>
      </c>
      <c r="S39" s="380"/>
      <c r="T39" s="378">
        <v>0</v>
      </c>
      <c r="U39" s="378">
        <v>26142</v>
      </c>
      <c r="V39" s="313">
        <v>-5946</v>
      </c>
      <c r="W39" s="341">
        <v>20196</v>
      </c>
      <c r="X39" s="180">
        <v>215165</v>
      </c>
      <c r="Y39" s="178">
        <v>0.59192572214580463</v>
      </c>
      <c r="Z39" s="393"/>
    </row>
    <row r="40" spans="1:27" ht="14.25" customHeight="1" x14ac:dyDescent="0.2">
      <c r="A40" s="79"/>
      <c r="B40" s="57" t="s">
        <v>79</v>
      </c>
      <c r="C40" s="114"/>
      <c r="D40" s="58"/>
      <c r="E40" s="483" t="s">
        <v>80</v>
      </c>
      <c r="F40" s="481"/>
      <c r="G40" s="482"/>
      <c r="H40" s="149">
        <v>150490</v>
      </c>
      <c r="I40" s="56">
        <v>0</v>
      </c>
      <c r="J40" s="150">
        <v>0</v>
      </c>
      <c r="K40" s="74">
        <v>0</v>
      </c>
      <c r="L40" s="150">
        <v>0</v>
      </c>
      <c r="M40" s="187">
        <v>0</v>
      </c>
      <c r="N40" s="176">
        <v>0</v>
      </c>
      <c r="O40" s="176">
        <v>0</v>
      </c>
      <c r="P40" s="176">
        <v>0</v>
      </c>
      <c r="Q40" s="401">
        <v>0</v>
      </c>
      <c r="R40" s="180">
        <v>0</v>
      </c>
      <c r="S40" s="317">
        <v>20605.3</v>
      </c>
      <c r="T40" s="317">
        <v>0</v>
      </c>
      <c r="U40" s="317">
        <v>0</v>
      </c>
      <c r="V40" s="313">
        <v>5730.33</v>
      </c>
      <c r="W40" s="338">
        <v>26335.629999999997</v>
      </c>
      <c r="X40" s="180">
        <v>26335.629999999997</v>
      </c>
      <c r="Y40" s="122" t="s">
        <v>58</v>
      </c>
      <c r="Z40" s="393"/>
    </row>
    <row r="41" spans="1:27" ht="14.25" customHeight="1" x14ac:dyDescent="0.2">
      <c r="A41" s="79"/>
      <c r="B41" s="57" t="s">
        <v>81</v>
      </c>
      <c r="C41" s="114"/>
      <c r="D41" s="58"/>
      <c r="E41" s="483" t="s">
        <v>372</v>
      </c>
      <c r="F41" s="481"/>
      <c r="G41" s="482"/>
      <c r="H41" s="149"/>
      <c r="I41" s="56">
        <v>2387</v>
      </c>
      <c r="J41" s="150">
        <v>252385.23</v>
      </c>
      <c r="K41" s="74">
        <v>2387</v>
      </c>
      <c r="L41" s="150">
        <v>290485.21999999997</v>
      </c>
      <c r="M41" s="186">
        <v>547644.44999999995</v>
      </c>
      <c r="N41" s="74">
        <v>3287</v>
      </c>
      <c r="O41" s="74">
        <v>214288.78</v>
      </c>
      <c r="P41" s="74">
        <v>2387</v>
      </c>
      <c r="Q41" s="74">
        <v>2387</v>
      </c>
      <c r="R41" s="179">
        <v>222349.78</v>
      </c>
      <c r="S41" s="317">
        <v>2387</v>
      </c>
      <c r="T41" s="317">
        <v>2387</v>
      </c>
      <c r="U41" s="317">
        <v>2387</v>
      </c>
      <c r="V41" s="313">
        <v>2387</v>
      </c>
      <c r="W41" s="338">
        <v>9548</v>
      </c>
      <c r="X41" s="180">
        <v>779542.23</v>
      </c>
      <c r="Y41" s="122" t="s">
        <v>58</v>
      </c>
      <c r="Z41" s="398"/>
    </row>
    <row r="42" spans="1:27" ht="14.25" customHeight="1" x14ac:dyDescent="0.2">
      <c r="A42" s="79"/>
      <c r="B42" s="55" t="s">
        <v>82</v>
      </c>
      <c r="C42" s="55"/>
      <c r="D42" s="531" t="s">
        <v>83</v>
      </c>
      <c r="E42" s="481"/>
      <c r="F42" s="481"/>
      <c r="G42" s="482"/>
      <c r="H42" s="149">
        <v>697835</v>
      </c>
      <c r="I42" s="56">
        <v>117108.97</v>
      </c>
      <c r="J42" s="150">
        <v>124282.02</v>
      </c>
      <c r="K42" s="74">
        <v>158280.89000000001</v>
      </c>
      <c r="L42" s="150">
        <v>145649.29999999999</v>
      </c>
      <c r="M42" s="186">
        <v>545321.17999999993</v>
      </c>
      <c r="N42" s="74">
        <v>184725.98</v>
      </c>
      <c r="O42" s="74">
        <v>183252.79</v>
      </c>
      <c r="P42" s="74">
        <v>186162.56</v>
      </c>
      <c r="Q42" s="74">
        <v>212823.85</v>
      </c>
      <c r="R42" s="179">
        <v>766965.18</v>
      </c>
      <c r="S42" s="317">
        <v>197957.55</v>
      </c>
      <c r="T42" s="317">
        <v>189039.37</v>
      </c>
      <c r="U42" s="317">
        <v>189831.7</v>
      </c>
      <c r="V42" s="313">
        <v>209318.69</v>
      </c>
      <c r="W42" s="338">
        <v>786147.31</v>
      </c>
      <c r="X42" s="180">
        <v>2098433.67</v>
      </c>
      <c r="Y42" s="178">
        <v>3.0070628013785492</v>
      </c>
      <c r="Z42" s="398"/>
    </row>
    <row r="43" spans="1:27" ht="14.25" customHeight="1" x14ac:dyDescent="0.2">
      <c r="A43" s="79"/>
      <c r="B43" s="26">
        <v>5</v>
      </c>
      <c r="C43" s="532" t="s">
        <v>84</v>
      </c>
      <c r="D43" s="488"/>
      <c r="E43" s="488"/>
      <c r="F43" s="488"/>
      <c r="G43" s="489"/>
      <c r="H43" s="40">
        <v>4190000</v>
      </c>
      <c r="I43" s="40">
        <v>0</v>
      </c>
      <c r="J43" s="145">
        <v>0</v>
      </c>
      <c r="K43" s="145">
        <v>0</v>
      </c>
      <c r="L43" s="145">
        <v>0</v>
      </c>
      <c r="M43" s="116">
        <v>0</v>
      </c>
      <c r="N43" s="145">
        <v>0</v>
      </c>
      <c r="O43" s="145">
        <v>0</v>
      </c>
      <c r="P43" s="145">
        <v>0</v>
      </c>
      <c r="Q43" s="145">
        <v>0</v>
      </c>
      <c r="R43" s="123">
        <v>0</v>
      </c>
      <c r="S43" s="316">
        <v>0</v>
      </c>
      <c r="T43" s="316">
        <v>0</v>
      </c>
      <c r="U43" s="316">
        <v>0</v>
      </c>
      <c r="V43" s="316">
        <v>0</v>
      </c>
      <c r="W43" s="302">
        <v>0</v>
      </c>
      <c r="X43" s="111">
        <v>0</v>
      </c>
      <c r="Y43" s="75">
        <v>0</v>
      </c>
      <c r="Z43" s="393"/>
    </row>
    <row r="44" spans="1:27" ht="14.25" customHeight="1" x14ac:dyDescent="0.2">
      <c r="A44" s="79"/>
      <c r="B44" s="57" t="s">
        <v>85</v>
      </c>
      <c r="C44" s="114"/>
      <c r="D44" s="518" t="s">
        <v>86</v>
      </c>
      <c r="E44" s="485"/>
      <c r="F44" s="485"/>
      <c r="G44" s="486"/>
      <c r="H44" s="115">
        <v>4190000</v>
      </c>
      <c r="I44" s="149"/>
      <c r="J44" s="117"/>
      <c r="K44" s="117"/>
      <c r="L44" s="117"/>
      <c r="M44" s="116">
        <v>0</v>
      </c>
      <c r="N44" s="117"/>
      <c r="O44" s="117"/>
      <c r="P44" s="117">
        <v>0</v>
      </c>
      <c r="Q44" s="117"/>
      <c r="R44" s="123">
        <v>0</v>
      </c>
      <c r="S44" s="123">
        <v>0</v>
      </c>
      <c r="T44" s="123">
        <v>0</v>
      </c>
      <c r="U44" s="123">
        <v>0</v>
      </c>
      <c r="V44" s="123">
        <v>0</v>
      </c>
      <c r="W44" s="302">
        <v>0</v>
      </c>
      <c r="X44" s="111">
        <v>0</v>
      </c>
      <c r="Y44" s="75">
        <v>0</v>
      </c>
      <c r="Z44" s="393"/>
    </row>
    <row r="45" spans="1:27" ht="14.25" customHeight="1" x14ac:dyDescent="0.2">
      <c r="A45" s="79"/>
      <c r="B45" s="151"/>
      <c r="C45" s="151"/>
      <c r="D45" s="144"/>
      <c r="E45" s="144"/>
      <c r="F45" s="144"/>
      <c r="G45" s="144"/>
      <c r="H45" s="152"/>
      <c r="I45" s="152"/>
      <c r="J45" s="153"/>
      <c r="K45" s="153"/>
      <c r="L45" s="59"/>
      <c r="M45" s="59"/>
      <c r="N45" s="59"/>
      <c r="O45" s="59"/>
      <c r="P45" s="59"/>
      <c r="Q45" s="59"/>
      <c r="R45" s="127"/>
      <c r="S45" s="319"/>
      <c r="T45" s="319"/>
      <c r="U45" s="319"/>
      <c r="V45" s="319"/>
      <c r="W45" s="202"/>
      <c r="X45" s="66"/>
      <c r="Y45" s="44"/>
      <c r="Z45" s="29"/>
    </row>
    <row r="46" spans="1:27" ht="24" customHeight="1" x14ac:dyDescent="0.2">
      <c r="A46" s="132"/>
      <c r="B46" s="533" t="s">
        <v>87</v>
      </c>
      <c r="C46" s="491"/>
      <c r="D46" s="491"/>
      <c r="E46" s="491"/>
      <c r="F46" s="491"/>
      <c r="G46" s="494"/>
      <c r="H46" s="154" t="s">
        <v>5</v>
      </c>
      <c r="I46" s="154" t="s">
        <v>6</v>
      </c>
      <c r="J46" s="154" t="s">
        <v>7</v>
      </c>
      <c r="K46" s="154" t="s">
        <v>8</v>
      </c>
      <c r="L46" s="155" t="s">
        <v>9</v>
      </c>
      <c r="M46" s="22" t="s">
        <v>10</v>
      </c>
      <c r="N46" s="155" t="s">
        <v>11</v>
      </c>
      <c r="O46" s="155" t="s">
        <v>12</v>
      </c>
      <c r="P46" s="156" t="s">
        <v>13</v>
      </c>
      <c r="Q46" s="156" t="s">
        <v>14</v>
      </c>
      <c r="R46" s="22" t="s">
        <v>15</v>
      </c>
      <c r="S46" s="320" t="s">
        <v>16</v>
      </c>
      <c r="T46" s="320" t="s">
        <v>17</v>
      </c>
      <c r="U46" s="320" t="s">
        <v>18</v>
      </c>
      <c r="V46" s="320" t="s">
        <v>19</v>
      </c>
      <c r="W46" s="300" t="s">
        <v>20</v>
      </c>
      <c r="X46" s="157" t="s">
        <v>21</v>
      </c>
      <c r="Y46" s="158" t="s">
        <v>22</v>
      </c>
      <c r="Z46" s="29"/>
    </row>
    <row r="47" spans="1:27" ht="14.25" customHeight="1" x14ac:dyDescent="0.2">
      <c r="A47" s="365"/>
      <c r="B47" s="366">
        <v>6</v>
      </c>
      <c r="C47" s="534" t="s">
        <v>88</v>
      </c>
      <c r="D47" s="535"/>
      <c r="E47" s="535"/>
      <c r="F47" s="535"/>
      <c r="G47" s="536"/>
      <c r="H47" s="177">
        <v>-16653942</v>
      </c>
      <c r="I47" s="177">
        <v>-882422.33</v>
      </c>
      <c r="J47" s="177">
        <v>-1279144.0300000003</v>
      </c>
      <c r="K47" s="177">
        <v>-953820.16000000015</v>
      </c>
      <c r="L47" s="177">
        <v>-1281051.3400000001</v>
      </c>
      <c r="M47" s="405">
        <v>-4396437.8600000003</v>
      </c>
      <c r="N47" s="177">
        <v>-1107937.98</v>
      </c>
      <c r="O47" s="177">
        <v>-1757139.6999999997</v>
      </c>
      <c r="P47" s="177">
        <v>-1386801.2499999998</v>
      </c>
      <c r="Q47" s="177">
        <v>-1184564.47</v>
      </c>
      <c r="R47" s="405">
        <v>-5436443.3999999994</v>
      </c>
      <c r="S47" s="405">
        <v>-1470146.77</v>
      </c>
      <c r="T47" s="405">
        <v>-1209572.8600000001</v>
      </c>
      <c r="U47" s="405">
        <v>-2249062.9</v>
      </c>
      <c r="V47" s="405">
        <v>-1977255.2700000003</v>
      </c>
      <c r="W47" s="405">
        <v>-6906037.8000000007</v>
      </c>
      <c r="X47" s="406">
        <v>-16738919.059999999</v>
      </c>
      <c r="Y47" s="188">
        <v>1.0051025192714134</v>
      </c>
      <c r="Z47" s="201"/>
      <c r="AA47" s="205"/>
    </row>
    <row r="48" spans="1:27" ht="14.25" customHeight="1" x14ac:dyDescent="0.2">
      <c r="A48" s="132"/>
      <c r="B48" s="363" t="s">
        <v>89</v>
      </c>
      <c r="C48" s="364"/>
      <c r="D48" s="506" t="s">
        <v>90</v>
      </c>
      <c r="E48" s="507"/>
      <c r="F48" s="507"/>
      <c r="G48" s="508"/>
      <c r="H48" s="76">
        <v>-16653942</v>
      </c>
      <c r="I48" s="76">
        <v>-863155.01</v>
      </c>
      <c r="J48" s="76">
        <v>-1259340.2000000002</v>
      </c>
      <c r="K48" s="76">
        <v>-934294.35000000009</v>
      </c>
      <c r="L48" s="76">
        <v>-1261532.74</v>
      </c>
      <c r="M48" s="407">
        <v>-4318322.3</v>
      </c>
      <c r="N48" s="76">
        <v>-1088466.05</v>
      </c>
      <c r="O48" s="76">
        <v>-1737667.7799999998</v>
      </c>
      <c r="P48" s="76">
        <v>-1367359.3099999998</v>
      </c>
      <c r="Q48" s="76">
        <v>-1165122.52</v>
      </c>
      <c r="R48" s="407">
        <v>-5358615.66</v>
      </c>
      <c r="S48" s="407">
        <v>-1450680.97</v>
      </c>
      <c r="T48" s="407">
        <v>-1190117.06</v>
      </c>
      <c r="U48" s="407">
        <v>-2229601.59</v>
      </c>
      <c r="V48" s="407">
        <v>-1956897.9500000002</v>
      </c>
      <c r="W48" s="407">
        <v>-6827297.5700000003</v>
      </c>
      <c r="X48" s="407">
        <v>-16504235.530000001</v>
      </c>
      <c r="Y48" s="139">
        <v>0.99101074868640715</v>
      </c>
      <c r="Z48" s="202"/>
      <c r="AA48" s="205"/>
    </row>
    <row r="49" spans="1:27" ht="14.25" customHeight="1" x14ac:dyDescent="0.2">
      <c r="A49" s="79"/>
      <c r="B49" s="360" t="s">
        <v>91</v>
      </c>
      <c r="C49" s="360"/>
      <c r="D49" s="408"/>
      <c r="E49" s="509" t="s">
        <v>92</v>
      </c>
      <c r="F49" s="510"/>
      <c r="G49" s="511"/>
      <c r="H49" s="76">
        <v>-8388420</v>
      </c>
      <c r="I49" s="76">
        <v>-507322.22000000003</v>
      </c>
      <c r="J49" s="76">
        <v>-527946.70000000007</v>
      </c>
      <c r="K49" s="76">
        <v>-535423.24</v>
      </c>
      <c r="L49" s="76">
        <v>-551446.88</v>
      </c>
      <c r="M49" s="407">
        <v>-2122139.04</v>
      </c>
      <c r="N49" s="76">
        <v>-581862.06999999995</v>
      </c>
      <c r="O49" s="76">
        <v>-889431.51</v>
      </c>
      <c r="P49" s="76">
        <v>-603940.92999999993</v>
      </c>
      <c r="Q49" s="76">
        <v>-658487.29999999993</v>
      </c>
      <c r="R49" s="407">
        <v>-2733721.81</v>
      </c>
      <c r="S49" s="407">
        <v>-666730.76</v>
      </c>
      <c r="T49" s="407">
        <v>-611224.7300000001</v>
      </c>
      <c r="U49" s="407">
        <v>-660351.86</v>
      </c>
      <c r="V49" s="407">
        <v>-688900.65</v>
      </c>
      <c r="W49" s="407">
        <v>-2627208</v>
      </c>
      <c r="X49" s="407">
        <v>-7483068.8500000006</v>
      </c>
      <c r="Y49" s="139">
        <v>0.89207131378734028</v>
      </c>
      <c r="Z49" s="409"/>
      <c r="AA49" s="205"/>
    </row>
    <row r="50" spans="1:27" ht="14.25" customHeight="1" x14ac:dyDescent="0.2">
      <c r="A50" s="79"/>
      <c r="B50" s="33" t="s">
        <v>93</v>
      </c>
      <c r="C50" s="33"/>
      <c r="D50" s="58"/>
      <c r="E50" s="410"/>
      <c r="F50" s="480" t="s">
        <v>94</v>
      </c>
      <c r="G50" s="482"/>
      <c r="H50" s="77">
        <v>-551770</v>
      </c>
      <c r="I50" s="77">
        <v>-43250.46</v>
      </c>
      <c r="J50" s="77">
        <v>-39313.33</v>
      </c>
      <c r="K50" s="77">
        <v>-47238.26</v>
      </c>
      <c r="L50" s="77">
        <v>-43147.839999999997</v>
      </c>
      <c r="M50" s="77">
        <v>-172949.89</v>
      </c>
      <c r="N50" s="77">
        <v>-43275.76</v>
      </c>
      <c r="O50" s="77">
        <v>-69162.78</v>
      </c>
      <c r="P50" s="77">
        <v>-47961.78</v>
      </c>
      <c r="Q50" s="77">
        <v>-47960.82</v>
      </c>
      <c r="R50" s="77">
        <v>-208361.14</v>
      </c>
      <c r="S50" s="77">
        <v>-48725.08</v>
      </c>
      <c r="T50" s="77">
        <v>-24794.49</v>
      </c>
      <c r="U50" s="77">
        <v>-44237.62</v>
      </c>
      <c r="V50" s="77">
        <v>-47961.24</v>
      </c>
      <c r="W50" s="77">
        <v>-165718.43</v>
      </c>
      <c r="X50" s="77">
        <v>-547029.46</v>
      </c>
      <c r="Y50" s="178">
        <v>0.99140848541964943</v>
      </c>
      <c r="Z50" s="409"/>
      <c r="AA50" s="205"/>
    </row>
    <row r="51" spans="1:27" ht="14.25" customHeight="1" x14ac:dyDescent="0.2">
      <c r="A51" s="79"/>
      <c r="B51" s="33" t="s">
        <v>95</v>
      </c>
      <c r="C51" s="33"/>
      <c r="D51" s="58"/>
      <c r="E51" s="411"/>
      <c r="F51" s="160"/>
      <c r="G51" s="58" t="s">
        <v>96</v>
      </c>
      <c r="H51" s="1">
        <v>-551770</v>
      </c>
      <c r="I51" s="1">
        <v>-43250.46</v>
      </c>
      <c r="J51" s="1">
        <v>-39313.33</v>
      </c>
      <c r="K51" s="1">
        <v>-47238.26</v>
      </c>
      <c r="L51" s="1">
        <v>-43147.839999999997</v>
      </c>
      <c r="M51" s="1">
        <v>-172949.89</v>
      </c>
      <c r="N51" s="1">
        <v>-43275.76</v>
      </c>
      <c r="O51" s="1">
        <v>-69162.78</v>
      </c>
      <c r="P51" s="1">
        <v>-47961.78</v>
      </c>
      <c r="Q51" s="1">
        <v>-47960.82</v>
      </c>
      <c r="R51" s="1">
        <v>-208361.14</v>
      </c>
      <c r="S51" s="1">
        <v>-48725.08</v>
      </c>
      <c r="T51" s="1">
        <v>-24794.49</v>
      </c>
      <c r="U51" s="1">
        <v>-44237.62</v>
      </c>
      <c r="V51" s="1">
        <v>-47961.24</v>
      </c>
      <c r="W51" s="1">
        <v>-165718.43</v>
      </c>
      <c r="X51" s="1">
        <v>-547029.46</v>
      </c>
      <c r="Y51" s="178">
        <v>0.99140848541964943</v>
      </c>
      <c r="Z51" s="409"/>
      <c r="AA51" s="205"/>
    </row>
    <row r="52" spans="1:27" ht="14.25" customHeight="1" x14ac:dyDescent="0.2">
      <c r="A52" s="79"/>
      <c r="B52" s="33" t="s">
        <v>97</v>
      </c>
      <c r="C52" s="33"/>
      <c r="D52" s="58"/>
      <c r="E52" s="410"/>
      <c r="F52" s="58"/>
      <c r="G52" s="58" t="s">
        <v>98</v>
      </c>
      <c r="H52" s="80">
        <v>0</v>
      </c>
      <c r="I52" s="80">
        <v>0</v>
      </c>
      <c r="J52" s="80"/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376">
        <v>0</v>
      </c>
      <c r="S52" s="376">
        <v>0</v>
      </c>
      <c r="T52" s="322">
        <v>0</v>
      </c>
      <c r="U52" s="322">
        <v>0</v>
      </c>
      <c r="V52" s="321">
        <v>0</v>
      </c>
      <c r="W52" s="338">
        <v>0</v>
      </c>
      <c r="X52" s="80">
        <v>0</v>
      </c>
      <c r="Y52" s="60"/>
      <c r="Z52" s="409"/>
      <c r="AA52" s="205"/>
    </row>
    <row r="53" spans="1:27" ht="14.25" customHeight="1" x14ac:dyDescent="0.2">
      <c r="A53" s="79"/>
      <c r="B53" s="360" t="s">
        <v>99</v>
      </c>
      <c r="C53" s="360"/>
      <c r="D53" s="367"/>
      <c r="E53" s="412"/>
      <c r="F53" s="512" t="s">
        <v>100</v>
      </c>
      <c r="G53" s="513"/>
      <c r="H53" s="5">
        <v>-7609940</v>
      </c>
      <c r="I53" s="5">
        <v>-450880.19</v>
      </c>
      <c r="J53" s="5">
        <v>-475993.02</v>
      </c>
      <c r="K53" s="5">
        <v>-477654.23</v>
      </c>
      <c r="L53" s="5">
        <v>-492797.05</v>
      </c>
      <c r="M53" s="5">
        <v>-1897324.49</v>
      </c>
      <c r="N53" s="5">
        <v>-531319.17000000004</v>
      </c>
      <c r="O53" s="5">
        <v>-805422.51</v>
      </c>
      <c r="P53" s="5">
        <v>-547101.32999999996</v>
      </c>
      <c r="Q53" s="5">
        <v>-600650.37</v>
      </c>
      <c r="R53" s="5">
        <v>-2484493.3800000004</v>
      </c>
      <c r="S53" s="5">
        <v>-604917.48</v>
      </c>
      <c r="T53" s="5">
        <v>-573663.89</v>
      </c>
      <c r="U53" s="5">
        <v>-606759.24</v>
      </c>
      <c r="V53" s="5">
        <v>-632273.79</v>
      </c>
      <c r="W53" s="5">
        <v>-2417614.4000000004</v>
      </c>
      <c r="X53" s="5">
        <v>-6799432.2700000014</v>
      </c>
      <c r="Y53" s="139">
        <v>0.89349354528419433</v>
      </c>
      <c r="Z53" s="409"/>
      <c r="AA53" s="205"/>
    </row>
    <row r="54" spans="1:27" ht="14.25" customHeight="1" x14ac:dyDescent="0.2">
      <c r="A54" s="79"/>
      <c r="B54" s="33" t="s">
        <v>101</v>
      </c>
      <c r="C54" s="33"/>
      <c r="D54" s="58"/>
      <c r="E54" s="58"/>
      <c r="F54" s="58"/>
      <c r="G54" s="58" t="s">
        <v>96</v>
      </c>
      <c r="H54" s="1">
        <v>-2300330</v>
      </c>
      <c r="I54" s="1">
        <v>-87832.17</v>
      </c>
      <c r="J54" s="1">
        <v>-124280.53</v>
      </c>
      <c r="K54" s="1">
        <v>-130570.63</v>
      </c>
      <c r="L54" s="1">
        <v>-122748.05</v>
      </c>
      <c r="M54" s="1">
        <v>-465431.38</v>
      </c>
      <c r="N54" s="1">
        <v>-127846.6</v>
      </c>
      <c r="O54" s="1">
        <v>-202495.68</v>
      </c>
      <c r="P54" s="1">
        <v>-129019.96</v>
      </c>
      <c r="Q54" s="1">
        <v>-150351.12</v>
      </c>
      <c r="R54" s="1">
        <v>-609713.3600000001</v>
      </c>
      <c r="S54" s="1">
        <v>-163243.62</v>
      </c>
      <c r="T54" s="1">
        <v>-147830.28</v>
      </c>
      <c r="U54" s="1">
        <v>-158381.64000000001</v>
      </c>
      <c r="V54" s="1">
        <v>-163265.17000000001</v>
      </c>
      <c r="W54" s="1">
        <v>-632720.71000000008</v>
      </c>
      <c r="X54" s="1">
        <v>-1707865.4500000002</v>
      </c>
      <c r="Y54" s="178">
        <v>0.74244367112544729</v>
      </c>
      <c r="Z54" s="409"/>
      <c r="AA54" s="205"/>
    </row>
    <row r="55" spans="1:27" ht="14.25" customHeight="1" x14ac:dyDescent="0.2">
      <c r="A55" s="79"/>
      <c r="B55" s="33" t="s">
        <v>102</v>
      </c>
      <c r="C55" s="33"/>
      <c r="D55" s="58"/>
      <c r="E55" s="58"/>
      <c r="F55" s="161"/>
      <c r="G55" s="58" t="s">
        <v>98</v>
      </c>
      <c r="H55" s="1">
        <v>-5309610</v>
      </c>
      <c r="I55" s="1">
        <v>-363048.02</v>
      </c>
      <c r="J55" s="1">
        <v>-351712.49000000005</v>
      </c>
      <c r="K55" s="1">
        <v>-347083.6</v>
      </c>
      <c r="L55" s="1">
        <v>-370049</v>
      </c>
      <c r="M55" s="1">
        <v>-1431893.1099999999</v>
      </c>
      <c r="N55" s="1">
        <v>-403472.57</v>
      </c>
      <c r="O55" s="1">
        <v>-602926.82999999996</v>
      </c>
      <c r="P55" s="1">
        <v>-418081.37</v>
      </c>
      <c r="Q55" s="1">
        <v>-450299.25</v>
      </c>
      <c r="R55" s="1">
        <v>-1874780.02</v>
      </c>
      <c r="S55" s="1">
        <v>-441673.86000000004</v>
      </c>
      <c r="T55" s="1">
        <v>-425833.61000000004</v>
      </c>
      <c r="U55" s="1">
        <v>-448377.59999999998</v>
      </c>
      <c r="V55" s="1">
        <v>-469008.62</v>
      </c>
      <c r="W55" s="1">
        <v>-1784893.69</v>
      </c>
      <c r="X55" s="1">
        <v>-5091566.82</v>
      </c>
      <c r="Y55" s="178">
        <v>0.9589342381078837</v>
      </c>
      <c r="Z55" s="409"/>
      <c r="AA55" s="205"/>
    </row>
    <row r="56" spans="1:27" ht="14.25" customHeight="1" x14ac:dyDescent="0.2">
      <c r="A56" s="79"/>
      <c r="B56" s="101" t="s">
        <v>103</v>
      </c>
      <c r="C56" s="101"/>
      <c r="D56" s="102"/>
      <c r="E56" s="413"/>
      <c r="F56" s="496" t="s">
        <v>104</v>
      </c>
      <c r="G56" s="514"/>
      <c r="H56" s="353">
        <v>-171210</v>
      </c>
      <c r="I56" s="353">
        <v>-8891.39</v>
      </c>
      <c r="J56" s="353">
        <v>-8458.7000000000007</v>
      </c>
      <c r="K56" s="353">
        <v>-6317.44</v>
      </c>
      <c r="L56" s="353">
        <v>-7155.2</v>
      </c>
      <c r="M56" s="353">
        <v>-30822.73</v>
      </c>
      <c r="N56" s="353">
        <v>-7283.2</v>
      </c>
      <c r="O56" s="353">
        <v>-10632.44</v>
      </c>
      <c r="P56" s="353">
        <v>-6778.96</v>
      </c>
      <c r="Q56" s="353">
        <v>-7777.72</v>
      </c>
      <c r="R56" s="353">
        <v>-32472.32</v>
      </c>
      <c r="S56" s="384">
        <v>-6939.29</v>
      </c>
      <c r="T56" s="353">
        <v>-8537.43</v>
      </c>
      <c r="U56" s="353">
        <v>-8112.48</v>
      </c>
      <c r="V56" s="353">
        <v>-6133.43</v>
      </c>
      <c r="W56" s="353">
        <v>-29722.63</v>
      </c>
      <c r="X56" s="353">
        <v>-93017.68</v>
      </c>
      <c r="Y56" s="178">
        <v>0.54329583552362593</v>
      </c>
      <c r="Z56" s="409"/>
      <c r="AA56" s="205"/>
    </row>
    <row r="57" spans="1:27" ht="14.25" customHeight="1" x14ac:dyDescent="0.2">
      <c r="A57" s="79"/>
      <c r="B57" s="101" t="s">
        <v>105</v>
      </c>
      <c r="C57" s="101"/>
      <c r="D57" s="102"/>
      <c r="E57" s="102"/>
      <c r="F57" s="102"/>
      <c r="G57" s="102" t="s">
        <v>96</v>
      </c>
      <c r="H57" s="2">
        <v>-29160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128">
        <v>0</v>
      </c>
      <c r="S57" s="322">
        <v>0</v>
      </c>
      <c r="T57" s="322">
        <v>0</v>
      </c>
      <c r="U57" s="322">
        <v>0</v>
      </c>
      <c r="V57" s="336">
        <v>0</v>
      </c>
      <c r="W57" s="338">
        <v>0</v>
      </c>
      <c r="X57" s="80">
        <v>0</v>
      </c>
      <c r="Y57" s="178">
        <v>0</v>
      </c>
      <c r="Z57" s="409"/>
      <c r="AA57" s="205"/>
    </row>
    <row r="58" spans="1:27" ht="14.25" customHeight="1" x14ac:dyDescent="0.2">
      <c r="A58" s="79"/>
      <c r="B58" s="101" t="s">
        <v>106</v>
      </c>
      <c r="C58" s="101"/>
      <c r="D58" s="102"/>
      <c r="E58" s="102"/>
      <c r="F58" s="385"/>
      <c r="G58" s="102" t="s">
        <v>98</v>
      </c>
      <c r="H58" s="2">
        <v>-142050</v>
      </c>
      <c r="I58" s="2">
        <v>-8891.39</v>
      </c>
      <c r="J58" s="2">
        <v>-8458.7000000000007</v>
      </c>
      <c r="K58" s="2">
        <v>-6317.44</v>
      </c>
      <c r="L58" s="2">
        <v>-7155.2</v>
      </c>
      <c r="M58" s="103">
        <v>-30822.73</v>
      </c>
      <c r="N58" s="103">
        <v>-7283.2</v>
      </c>
      <c r="O58" s="103">
        <v>-10632.44</v>
      </c>
      <c r="P58" s="103">
        <v>-6778.96</v>
      </c>
      <c r="Q58" s="103">
        <v>-7777.72</v>
      </c>
      <c r="R58" s="103">
        <v>-32472.32</v>
      </c>
      <c r="S58" s="103">
        <v>-6939.29</v>
      </c>
      <c r="T58" s="103">
        <v>-8537.43</v>
      </c>
      <c r="U58" s="103">
        <v>-8112.48</v>
      </c>
      <c r="V58" s="103">
        <v>-6133.43</v>
      </c>
      <c r="W58" s="103">
        <v>-29722.63</v>
      </c>
      <c r="X58" s="103">
        <v>-93017.68</v>
      </c>
      <c r="Y58" s="178">
        <v>0.65482351284758877</v>
      </c>
      <c r="Z58" s="409"/>
      <c r="AA58" s="205"/>
    </row>
    <row r="59" spans="1:27" ht="16.5" customHeight="1" x14ac:dyDescent="0.2">
      <c r="A59" s="79"/>
      <c r="B59" s="101" t="s">
        <v>107</v>
      </c>
      <c r="C59" s="101"/>
      <c r="D59" s="386"/>
      <c r="E59" s="414"/>
      <c r="F59" s="515" t="s">
        <v>108</v>
      </c>
      <c r="G59" s="516"/>
      <c r="H59" s="353">
        <v>-55500</v>
      </c>
      <c r="I59" s="353">
        <v>-4300.18</v>
      </c>
      <c r="J59" s="353">
        <v>-4181.6499999999996</v>
      </c>
      <c r="K59" s="353">
        <v>-4213.3100000000004</v>
      </c>
      <c r="L59" s="353">
        <v>-8346.7900000000009</v>
      </c>
      <c r="M59" s="353">
        <v>-21041.93</v>
      </c>
      <c r="N59" s="103">
        <v>16.059999999999999</v>
      </c>
      <c r="O59" s="103">
        <v>-4213.78</v>
      </c>
      <c r="P59" s="103">
        <v>-2098.86</v>
      </c>
      <c r="Q59" s="103">
        <v>-2098.39</v>
      </c>
      <c r="R59" s="353">
        <v>-8394.9699999999993</v>
      </c>
      <c r="S59" s="103">
        <v>-6148.91</v>
      </c>
      <c r="T59" s="103">
        <v>-4228.92</v>
      </c>
      <c r="U59" s="103">
        <v>-1242.52</v>
      </c>
      <c r="V59" s="103">
        <v>-2532.19</v>
      </c>
      <c r="W59" s="353">
        <v>-14152.54</v>
      </c>
      <c r="X59" s="353">
        <v>-43589.440000000002</v>
      </c>
      <c r="Y59" s="178">
        <v>0.78539531531531537</v>
      </c>
      <c r="Z59" s="409"/>
      <c r="AA59" s="205"/>
    </row>
    <row r="60" spans="1:27" ht="14.25" hidden="1" customHeight="1" x14ac:dyDescent="0.2">
      <c r="A60" s="79"/>
      <c r="B60" s="33" t="s">
        <v>109</v>
      </c>
      <c r="C60" s="33"/>
      <c r="D60" s="160"/>
      <c r="E60" s="160"/>
      <c r="F60" s="160"/>
      <c r="G60" s="160" t="s">
        <v>96</v>
      </c>
      <c r="H60" s="2">
        <v>-18500</v>
      </c>
      <c r="I60" s="80">
        <v>0</v>
      </c>
      <c r="J60" s="80">
        <v>0</v>
      </c>
      <c r="K60" s="80">
        <v>0</v>
      </c>
      <c r="L60" s="80">
        <v>0</v>
      </c>
      <c r="M60" s="128">
        <v>0</v>
      </c>
      <c r="N60" s="80">
        <v>0</v>
      </c>
      <c r="O60" s="80">
        <v>0</v>
      </c>
      <c r="P60" s="80">
        <v>0</v>
      </c>
      <c r="Q60" s="80">
        <v>0</v>
      </c>
      <c r="R60" s="128">
        <v>0</v>
      </c>
      <c r="S60" s="322">
        <v>0</v>
      </c>
      <c r="T60" s="322">
        <v>0</v>
      </c>
      <c r="U60" s="322">
        <v>0</v>
      </c>
      <c r="V60" s="321">
        <v>0</v>
      </c>
      <c r="W60" s="377">
        <v>0</v>
      </c>
      <c r="X60" s="80">
        <v>0</v>
      </c>
      <c r="Y60" s="178">
        <v>0</v>
      </c>
      <c r="Z60" s="409"/>
      <c r="AA60" s="205"/>
    </row>
    <row r="61" spans="1:27" ht="14.25" hidden="1" customHeight="1" x14ac:dyDescent="0.2">
      <c r="A61" s="79"/>
      <c r="B61" s="101" t="s">
        <v>110</v>
      </c>
      <c r="C61" s="101"/>
      <c r="D61" s="102"/>
      <c r="E61" s="102"/>
      <c r="F61" s="352"/>
      <c r="G61" s="102" t="s">
        <v>98</v>
      </c>
      <c r="H61" s="2">
        <v>-37000</v>
      </c>
      <c r="I61" s="80">
        <v>-4300.18</v>
      </c>
      <c r="J61" s="80">
        <v>-4181.6499999999996</v>
      </c>
      <c r="K61" s="80">
        <v>-4213.3100000000004</v>
      </c>
      <c r="L61" s="80">
        <v>-8346.7900000000009</v>
      </c>
      <c r="M61" s="2">
        <v>-21041.93</v>
      </c>
      <c r="N61" s="103">
        <v>16.059999999999999</v>
      </c>
      <c r="O61" s="103">
        <v>-4213.78</v>
      </c>
      <c r="P61" s="103">
        <v>-2098.86</v>
      </c>
      <c r="Q61" s="103">
        <v>-2098.39</v>
      </c>
      <c r="R61" s="103">
        <v>-8394.9699999999993</v>
      </c>
      <c r="S61" s="103">
        <v>-6148.91</v>
      </c>
      <c r="T61" s="103">
        <v>-4228.92</v>
      </c>
      <c r="U61" s="103">
        <v>-1242.52</v>
      </c>
      <c r="V61" s="103">
        <v>-2532.19</v>
      </c>
      <c r="W61" s="103">
        <v>-14152.54</v>
      </c>
      <c r="X61" s="2">
        <v>-43589.440000000002</v>
      </c>
      <c r="Y61" s="178">
        <v>1.178092972972973</v>
      </c>
      <c r="Z61" s="409"/>
      <c r="AA61" s="205"/>
    </row>
    <row r="62" spans="1:27" ht="14.25" customHeight="1" x14ac:dyDescent="0.2">
      <c r="A62" s="79"/>
      <c r="B62" s="360" t="s">
        <v>111</v>
      </c>
      <c r="C62" s="360"/>
      <c r="D62" s="526" t="s">
        <v>112</v>
      </c>
      <c r="E62" s="527"/>
      <c r="F62" s="527"/>
      <c r="G62" s="513"/>
      <c r="H62" s="5">
        <v>-1996034</v>
      </c>
      <c r="I62" s="5">
        <v>-153992.59999999998</v>
      </c>
      <c r="J62" s="5">
        <v>-153041.74</v>
      </c>
      <c r="K62" s="5">
        <v>-153042.5</v>
      </c>
      <c r="L62" s="5">
        <v>-159526.53999999998</v>
      </c>
      <c r="M62" s="5">
        <v>-619603.37999999989</v>
      </c>
      <c r="N62" s="5">
        <v>-158510.07999999999</v>
      </c>
      <c r="O62" s="5">
        <v>-157721.19999999998</v>
      </c>
      <c r="P62" s="5">
        <v>-154403.16</v>
      </c>
      <c r="Q62" s="5">
        <v>-153096</v>
      </c>
      <c r="R62" s="5">
        <v>-623730.43999999994</v>
      </c>
      <c r="S62" s="5">
        <v>-162591.54999999999</v>
      </c>
      <c r="T62" s="5">
        <v>-48614.22</v>
      </c>
      <c r="U62" s="5">
        <v>-69900.78</v>
      </c>
      <c r="V62" s="5">
        <v>-80666.419999999984</v>
      </c>
      <c r="W62" s="5">
        <v>-361772.97</v>
      </c>
      <c r="X62" s="5">
        <v>-1605106.7899999998</v>
      </c>
      <c r="Y62" s="139">
        <v>0.80414802052470036</v>
      </c>
      <c r="Z62" s="409"/>
      <c r="AA62" s="205"/>
    </row>
    <row r="63" spans="1:27" ht="14.25" customHeight="1" x14ac:dyDescent="0.2">
      <c r="A63" s="162"/>
      <c r="B63" s="33" t="s">
        <v>113</v>
      </c>
      <c r="C63" s="33"/>
      <c r="D63" s="58"/>
      <c r="E63" s="501" t="s">
        <v>114</v>
      </c>
      <c r="F63" s="485"/>
      <c r="G63" s="486"/>
      <c r="H63" s="1">
        <v>-509800</v>
      </c>
      <c r="I63" s="1">
        <v>-43040.22</v>
      </c>
      <c r="J63" s="1">
        <v>-43000.22</v>
      </c>
      <c r="K63" s="1">
        <v>-42960.22</v>
      </c>
      <c r="L63" s="1">
        <v>-44845.36</v>
      </c>
      <c r="M63" s="1">
        <v>-173846.02000000002</v>
      </c>
      <c r="N63" s="1">
        <v>-43040.22</v>
      </c>
      <c r="O63" s="1">
        <v>-44805.36</v>
      </c>
      <c r="P63" s="1">
        <v>-44925.36</v>
      </c>
      <c r="Q63" s="1">
        <v>-43200.22</v>
      </c>
      <c r="R63" s="1">
        <v>-175971.16</v>
      </c>
      <c r="S63" s="1">
        <v>-37920.22</v>
      </c>
      <c r="T63" s="376">
        <v>0</v>
      </c>
      <c r="U63" s="376">
        <v>0</v>
      </c>
      <c r="V63" s="1">
        <v>-6318.07</v>
      </c>
      <c r="W63" s="1">
        <v>-44238.29</v>
      </c>
      <c r="X63" s="1">
        <v>-394055.47000000003</v>
      </c>
      <c r="Y63" s="178">
        <v>0.77296090623774039</v>
      </c>
      <c r="Z63" s="409"/>
      <c r="AA63" s="205"/>
    </row>
    <row r="64" spans="1:27" ht="14.25" customHeight="1" x14ac:dyDescent="0.2">
      <c r="A64" s="79"/>
      <c r="B64" s="33" t="s">
        <v>115</v>
      </c>
      <c r="C64" s="33"/>
      <c r="D64" s="160"/>
      <c r="E64" s="501" t="s">
        <v>116</v>
      </c>
      <c r="F64" s="485"/>
      <c r="G64" s="486"/>
      <c r="H64" s="1">
        <v>-1098598</v>
      </c>
      <c r="I64" s="1">
        <v>-91969.45</v>
      </c>
      <c r="J64" s="1">
        <v>-91969.59</v>
      </c>
      <c r="K64" s="1">
        <v>-91969.48</v>
      </c>
      <c r="L64" s="1">
        <v>-95418.25</v>
      </c>
      <c r="M64" s="1">
        <v>-371326.76999999996</v>
      </c>
      <c r="N64" s="1">
        <v>-91969.58</v>
      </c>
      <c r="O64" s="1">
        <v>-94983.94</v>
      </c>
      <c r="P64" s="1">
        <v>-92391.9</v>
      </c>
      <c r="Q64" s="1">
        <v>-91969.48</v>
      </c>
      <c r="R64" s="1">
        <v>-371314.9</v>
      </c>
      <c r="S64" s="1">
        <v>-91969.43</v>
      </c>
      <c r="T64" s="1">
        <v>-30072.32</v>
      </c>
      <c r="U64" s="1">
        <v>-31594.079999999998</v>
      </c>
      <c r="V64" s="1">
        <v>-33574.229999999996</v>
      </c>
      <c r="W64" s="1">
        <v>-187210.06</v>
      </c>
      <c r="X64" s="1">
        <v>-929851.73</v>
      </c>
      <c r="Y64" s="178">
        <v>0.8463985279419769</v>
      </c>
      <c r="Z64" s="409"/>
      <c r="AA64" s="205"/>
    </row>
    <row r="65" spans="1:27" ht="14.25" customHeight="1" x14ac:dyDescent="0.2">
      <c r="A65" s="79"/>
      <c r="B65" s="33" t="s">
        <v>117</v>
      </c>
      <c r="C65" s="33"/>
      <c r="D65" s="58"/>
      <c r="E65" s="501" t="s">
        <v>118</v>
      </c>
      <c r="F65" s="485"/>
      <c r="G65" s="486"/>
      <c r="H65" s="1">
        <v>-102444</v>
      </c>
      <c r="I65" s="1">
        <v>-6750</v>
      </c>
      <c r="J65" s="1">
        <v>-6750</v>
      </c>
      <c r="K65" s="1">
        <v>-6750.87</v>
      </c>
      <c r="L65" s="1">
        <v>-6750</v>
      </c>
      <c r="M65" s="1">
        <v>-27000.87</v>
      </c>
      <c r="N65" s="1">
        <v>-6750</v>
      </c>
      <c r="O65" s="1">
        <v>-6750</v>
      </c>
      <c r="P65" s="1">
        <v>-6750</v>
      </c>
      <c r="Q65" s="1">
        <v>-6750</v>
      </c>
      <c r="R65" s="1">
        <v>-27000</v>
      </c>
      <c r="S65" s="1">
        <v>-6750</v>
      </c>
      <c r="T65" s="1">
        <v>-6750</v>
      </c>
      <c r="U65" s="1">
        <v>-6795.8</v>
      </c>
      <c r="V65" s="1">
        <v>-6750</v>
      </c>
      <c r="W65" s="1">
        <v>-27045.8</v>
      </c>
      <c r="X65" s="1">
        <v>-81046.67</v>
      </c>
      <c r="Y65" s="178">
        <v>0.79113144742493458</v>
      </c>
      <c r="Z65" s="409"/>
      <c r="AA65" s="205"/>
    </row>
    <row r="66" spans="1:27" ht="14.25" customHeight="1" x14ac:dyDescent="0.2">
      <c r="A66" s="163"/>
      <c r="B66" s="33" t="s">
        <v>119</v>
      </c>
      <c r="C66" s="33"/>
      <c r="D66" s="58"/>
      <c r="E66" s="501" t="s">
        <v>120</v>
      </c>
      <c r="F66" s="485"/>
      <c r="G66" s="486"/>
      <c r="H66" s="1">
        <v>-32304</v>
      </c>
      <c r="I66" s="1">
        <v>-2667</v>
      </c>
      <c r="J66" s="1">
        <v>-2436</v>
      </c>
      <c r="K66" s="1">
        <v>-2436</v>
      </c>
      <c r="L66" s="1">
        <v>-2436</v>
      </c>
      <c r="M66" s="1">
        <v>-9975</v>
      </c>
      <c r="N66" s="1">
        <v>-2436</v>
      </c>
      <c r="O66" s="1">
        <v>-2436</v>
      </c>
      <c r="P66" s="1">
        <v>-2436</v>
      </c>
      <c r="Q66" s="1">
        <v>-2436</v>
      </c>
      <c r="R66" s="1">
        <v>-9744</v>
      </c>
      <c r="S66" s="1">
        <v>-2436</v>
      </c>
      <c r="T66" s="1">
        <v>-2436</v>
      </c>
      <c r="U66" s="1">
        <v>-2436</v>
      </c>
      <c r="V66" s="1">
        <v>-2436</v>
      </c>
      <c r="W66" s="1">
        <v>-9744</v>
      </c>
      <c r="X66" s="1">
        <v>-29463</v>
      </c>
      <c r="Y66" s="178">
        <v>0.91205423476968794</v>
      </c>
      <c r="Z66" s="409"/>
      <c r="AA66" s="205"/>
    </row>
    <row r="67" spans="1:27" ht="14.25" customHeight="1" x14ac:dyDescent="0.2">
      <c r="A67" s="79"/>
      <c r="B67" s="33" t="s">
        <v>121</v>
      </c>
      <c r="C67" s="33"/>
      <c r="D67" s="58"/>
      <c r="E67" s="501" t="s">
        <v>122</v>
      </c>
      <c r="F67" s="485"/>
      <c r="G67" s="486"/>
      <c r="H67" s="1">
        <v>-88071</v>
      </c>
      <c r="I67" s="1">
        <v>-831</v>
      </c>
      <c r="J67" s="1">
        <v>-2637</v>
      </c>
      <c r="K67" s="1">
        <v>-884</v>
      </c>
      <c r="L67" s="1">
        <v>-885</v>
      </c>
      <c r="M67" s="1">
        <v>-5237</v>
      </c>
      <c r="N67" s="1">
        <v>-6872.35</v>
      </c>
      <c r="O67" s="1">
        <v>-1303.97</v>
      </c>
      <c r="P67" s="1">
        <v>-457.97</v>
      </c>
      <c r="Q67" s="1">
        <v>-1298.3699999999999</v>
      </c>
      <c r="R67" s="1">
        <v>-9932.66</v>
      </c>
      <c r="S67" s="1">
        <v>-713.97</v>
      </c>
      <c r="T67" s="1">
        <v>-713.97</v>
      </c>
      <c r="U67" s="1">
        <v>-11877.97</v>
      </c>
      <c r="V67" s="1">
        <v>-23839.97</v>
      </c>
      <c r="W67" s="1">
        <v>-37145.880000000005</v>
      </c>
      <c r="X67" s="1">
        <v>-52315.540000000008</v>
      </c>
      <c r="Y67" s="178">
        <v>0.59401551021335064</v>
      </c>
      <c r="Z67" s="409"/>
      <c r="AA67" s="205"/>
    </row>
    <row r="68" spans="1:27" ht="14.25" customHeight="1" x14ac:dyDescent="0.2">
      <c r="A68" s="79"/>
      <c r="B68" s="33" t="s">
        <v>123</v>
      </c>
      <c r="C68" s="33"/>
      <c r="D68" s="58"/>
      <c r="E68" s="501" t="s">
        <v>124</v>
      </c>
      <c r="F68" s="485"/>
      <c r="G68" s="486"/>
      <c r="H68" s="1">
        <v>-79950</v>
      </c>
      <c r="I68" s="1">
        <v>-7343</v>
      </c>
      <c r="J68" s="1">
        <v>-4957</v>
      </c>
      <c r="K68" s="1">
        <v>-6750</v>
      </c>
      <c r="L68" s="1">
        <v>-6150</v>
      </c>
      <c r="M68" s="1">
        <v>-25200</v>
      </c>
      <c r="N68" s="1">
        <v>-6150</v>
      </c>
      <c r="O68" s="1">
        <v>-6150</v>
      </c>
      <c r="P68" s="1">
        <v>-6150</v>
      </c>
      <c r="Q68" s="1">
        <v>-6150</v>
      </c>
      <c r="R68" s="1">
        <v>-24600</v>
      </c>
      <c r="S68" s="1">
        <v>-6150</v>
      </c>
      <c r="T68" s="1">
        <v>-6750</v>
      </c>
      <c r="U68" s="1">
        <v>-9225</v>
      </c>
      <c r="V68" s="322">
        <v>0</v>
      </c>
      <c r="W68" s="1">
        <v>-22125</v>
      </c>
      <c r="X68" s="1">
        <v>-71925</v>
      </c>
      <c r="Y68" s="178">
        <v>0.89962476547842396</v>
      </c>
      <c r="Z68" s="409"/>
      <c r="AA68" s="205"/>
    </row>
    <row r="69" spans="1:27" ht="14.25" customHeight="1" x14ac:dyDescent="0.2">
      <c r="A69" s="79"/>
      <c r="B69" s="33" t="s">
        <v>125</v>
      </c>
      <c r="C69" s="33"/>
      <c r="D69" s="58"/>
      <c r="E69" s="501" t="s">
        <v>126</v>
      </c>
      <c r="F69" s="485"/>
      <c r="G69" s="486"/>
      <c r="H69" s="1">
        <v>-16575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0">
        <v>0</v>
      </c>
      <c r="R69" s="80">
        <v>0</v>
      </c>
      <c r="S69" s="322">
        <v>0</v>
      </c>
      <c r="T69" s="322">
        <v>0</v>
      </c>
      <c r="U69" s="1">
        <v>-6000</v>
      </c>
      <c r="V69" s="322">
        <v>0</v>
      </c>
      <c r="W69" s="1">
        <v>-6000</v>
      </c>
      <c r="X69" s="1">
        <v>-6000</v>
      </c>
      <c r="Y69" s="178">
        <v>0.36199095022624433</v>
      </c>
      <c r="Z69" s="203"/>
      <c r="AA69" s="205"/>
    </row>
    <row r="70" spans="1:27" ht="14.25" customHeight="1" x14ac:dyDescent="0.2">
      <c r="A70" s="79"/>
      <c r="B70" s="33" t="s">
        <v>127</v>
      </c>
      <c r="C70" s="33"/>
      <c r="D70" s="58"/>
      <c r="E70" s="501" t="s">
        <v>128</v>
      </c>
      <c r="F70" s="485"/>
      <c r="G70" s="486"/>
      <c r="H70" s="1">
        <v>-68292</v>
      </c>
      <c r="I70" s="1">
        <v>-1391.93</v>
      </c>
      <c r="J70" s="1">
        <v>-1291.93</v>
      </c>
      <c r="K70" s="1">
        <v>-1291.93</v>
      </c>
      <c r="L70" s="1">
        <v>-3041.9300000000003</v>
      </c>
      <c r="M70" s="1">
        <v>-7017.72</v>
      </c>
      <c r="N70" s="1">
        <v>-1291.9299999999994</v>
      </c>
      <c r="O70" s="1">
        <v>-1291.9299999999994</v>
      </c>
      <c r="P70" s="1">
        <v>-1291.9299999999994</v>
      </c>
      <c r="Q70" s="1">
        <v>-1291.9299999999994</v>
      </c>
      <c r="R70" s="1">
        <v>-5167.7199999999975</v>
      </c>
      <c r="S70" s="321">
        <v>-16651.93</v>
      </c>
      <c r="T70" s="321">
        <v>-1891.93</v>
      </c>
      <c r="U70" s="321">
        <v>-1971.93</v>
      </c>
      <c r="V70" s="1">
        <v>-7748.15</v>
      </c>
      <c r="W70" s="1">
        <v>-28263.940000000002</v>
      </c>
      <c r="X70" s="1">
        <v>-40449.380000000005</v>
      </c>
      <c r="Y70" s="178">
        <v>0.59230041586130155</v>
      </c>
      <c r="Z70" s="409"/>
      <c r="AA70" s="205"/>
    </row>
    <row r="71" spans="1:27" ht="14.25" customHeight="1" x14ac:dyDescent="0.2">
      <c r="A71" s="79"/>
      <c r="B71" s="360" t="s">
        <v>129</v>
      </c>
      <c r="C71" s="360"/>
      <c r="D71" s="526" t="s">
        <v>130</v>
      </c>
      <c r="E71" s="527"/>
      <c r="F71" s="527"/>
      <c r="G71" s="513"/>
      <c r="H71" s="5">
        <v>-1295148</v>
      </c>
      <c r="I71" s="5">
        <v>-96849.859999999986</v>
      </c>
      <c r="J71" s="5">
        <v>-100547.57</v>
      </c>
      <c r="K71" s="5">
        <v>-122415.55</v>
      </c>
      <c r="L71" s="5">
        <v>-140827.84000000003</v>
      </c>
      <c r="M71" s="5">
        <v>-460640.82</v>
      </c>
      <c r="N71" s="5">
        <v>-101592.88</v>
      </c>
      <c r="O71" s="5">
        <v>-89144.860000000015</v>
      </c>
      <c r="P71" s="5">
        <v>-83534.100000000006</v>
      </c>
      <c r="Q71" s="5">
        <v>-94881.16</v>
      </c>
      <c r="R71" s="5">
        <v>-369153</v>
      </c>
      <c r="S71" s="323">
        <v>-120789.47</v>
      </c>
      <c r="T71" s="323">
        <v>-102461.77</v>
      </c>
      <c r="U71" s="323">
        <v>-193409.34000000003</v>
      </c>
      <c r="V71" s="323">
        <v>-70433.319999999992</v>
      </c>
      <c r="W71" s="5">
        <v>-487093.9</v>
      </c>
      <c r="X71" s="5">
        <v>-1316887.72</v>
      </c>
      <c r="Y71" s="139">
        <v>1.0167855102274026</v>
      </c>
      <c r="Z71" s="409"/>
      <c r="AA71" s="205"/>
    </row>
    <row r="72" spans="1:27" ht="14.25" customHeight="1" x14ac:dyDescent="0.2">
      <c r="A72" s="79"/>
      <c r="B72" s="33" t="s">
        <v>131</v>
      </c>
      <c r="C72" s="33"/>
      <c r="D72" s="160"/>
      <c r="E72" s="501" t="s">
        <v>132</v>
      </c>
      <c r="F72" s="485"/>
      <c r="G72" s="486"/>
      <c r="H72" s="31"/>
      <c r="I72" s="31"/>
      <c r="J72" s="80"/>
      <c r="K72" s="80"/>
      <c r="L72" s="80"/>
      <c r="M72" s="105">
        <v>0</v>
      </c>
      <c r="N72" s="80">
        <v>0</v>
      </c>
      <c r="O72" s="80">
        <v>0</v>
      </c>
      <c r="P72" s="80">
        <v>0</v>
      </c>
      <c r="Q72" s="80">
        <v>0</v>
      </c>
      <c r="R72" s="164">
        <v>0</v>
      </c>
      <c r="S72" s="322">
        <v>0</v>
      </c>
      <c r="T72" s="322">
        <v>0</v>
      </c>
      <c r="U72" s="322">
        <v>0</v>
      </c>
      <c r="V72" s="321">
        <v>0</v>
      </c>
      <c r="W72" s="324">
        <v>0</v>
      </c>
      <c r="X72" s="80">
        <v>0</v>
      </c>
      <c r="Y72" s="178"/>
      <c r="Z72" s="409"/>
      <c r="AA72" s="205"/>
    </row>
    <row r="73" spans="1:27" ht="14.25" customHeight="1" x14ac:dyDescent="0.2">
      <c r="A73" s="79"/>
      <c r="B73" s="360" t="s">
        <v>133</v>
      </c>
      <c r="C73" s="360"/>
      <c r="D73" s="361"/>
      <c r="E73" s="528" t="s">
        <v>134</v>
      </c>
      <c r="F73" s="510"/>
      <c r="G73" s="511"/>
      <c r="H73" s="5">
        <v>-820260</v>
      </c>
      <c r="I73" s="5">
        <v>-64267.419999999991</v>
      </c>
      <c r="J73" s="5">
        <v>-63412.28</v>
      </c>
      <c r="K73" s="5">
        <v>-65763.42</v>
      </c>
      <c r="L73" s="5">
        <v>-74727.33</v>
      </c>
      <c r="M73" s="5">
        <v>-268170.45</v>
      </c>
      <c r="N73" s="5">
        <v>-43994.200000000004</v>
      </c>
      <c r="O73" s="5">
        <v>-34500.82</v>
      </c>
      <c r="P73" s="5">
        <v>-30396.879999999997</v>
      </c>
      <c r="Q73" s="5">
        <v>-36326.47</v>
      </c>
      <c r="R73" s="5">
        <v>-145218.37</v>
      </c>
      <c r="S73" s="323">
        <v>-43462.97</v>
      </c>
      <c r="T73" s="323">
        <v>-46490.99</v>
      </c>
      <c r="U73" s="323">
        <v>-46579.44</v>
      </c>
      <c r="V73" s="323">
        <v>-74129.98</v>
      </c>
      <c r="W73" s="5">
        <v>-210663.38</v>
      </c>
      <c r="X73" s="5">
        <v>-624052.19999999995</v>
      </c>
      <c r="Y73" s="139">
        <v>0.76079803964596582</v>
      </c>
      <c r="Z73" s="409"/>
      <c r="AA73" s="205"/>
    </row>
    <row r="74" spans="1:27" ht="14.25" customHeight="1" x14ac:dyDescent="0.2">
      <c r="A74" s="119"/>
      <c r="B74" s="33" t="s">
        <v>135</v>
      </c>
      <c r="C74" s="33"/>
      <c r="D74" s="58"/>
      <c r="E74" s="410"/>
      <c r="F74" s="501" t="s">
        <v>136</v>
      </c>
      <c r="G74" s="486"/>
      <c r="H74" s="1">
        <v>-66300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v>0</v>
      </c>
      <c r="P74" s="80">
        <v>0</v>
      </c>
      <c r="Q74" s="80">
        <v>0</v>
      </c>
      <c r="R74" s="80">
        <v>0</v>
      </c>
      <c r="S74" s="322">
        <v>0</v>
      </c>
      <c r="T74" s="322">
        <v>0</v>
      </c>
      <c r="U74" s="322">
        <v>0</v>
      </c>
      <c r="V74" s="321">
        <v>0</v>
      </c>
      <c r="W74" s="302">
        <v>0</v>
      </c>
      <c r="X74" s="80">
        <v>0</v>
      </c>
      <c r="Y74" s="178">
        <v>0</v>
      </c>
      <c r="Z74" s="409"/>
      <c r="AA74" s="205"/>
    </row>
    <row r="75" spans="1:27" ht="14.25" customHeight="1" x14ac:dyDescent="0.2">
      <c r="A75" s="119"/>
      <c r="B75" s="33" t="s">
        <v>137</v>
      </c>
      <c r="C75" s="33"/>
      <c r="D75" s="58"/>
      <c r="E75" s="410"/>
      <c r="F75" s="501" t="s">
        <v>138</v>
      </c>
      <c r="G75" s="486"/>
      <c r="H75" s="1">
        <v>-687660</v>
      </c>
      <c r="I75" s="1">
        <v>-60484.88</v>
      </c>
      <c r="J75" s="1">
        <v>-58957.7</v>
      </c>
      <c r="K75" s="1">
        <v>-62173.46</v>
      </c>
      <c r="L75" s="1">
        <v>-70600.759999999995</v>
      </c>
      <c r="M75" s="1">
        <v>-252216.8</v>
      </c>
      <c r="N75" s="80">
        <v>-40587.980000000003</v>
      </c>
      <c r="O75" s="80">
        <v>-31525.7</v>
      </c>
      <c r="P75" s="80">
        <v>-27078.28</v>
      </c>
      <c r="Q75" s="80">
        <v>-33964.28</v>
      </c>
      <c r="R75" s="1">
        <v>-133156.24</v>
      </c>
      <c r="S75" s="1">
        <v>-37793.61</v>
      </c>
      <c r="T75" s="1">
        <v>-38770.559999999998</v>
      </c>
      <c r="U75" s="1">
        <v>-43469.760000000002</v>
      </c>
      <c r="V75" s="1">
        <v>-71172.02</v>
      </c>
      <c r="W75" s="1">
        <v>-191205.95</v>
      </c>
      <c r="X75" s="1">
        <v>-576578.99</v>
      </c>
      <c r="Y75" s="178">
        <v>0.83846521536805974</v>
      </c>
      <c r="Z75" s="409"/>
      <c r="AA75" s="205"/>
    </row>
    <row r="76" spans="1:27" ht="14.25" customHeight="1" x14ac:dyDescent="0.2">
      <c r="A76" s="119"/>
      <c r="B76" s="33" t="s">
        <v>139</v>
      </c>
      <c r="C76" s="33"/>
      <c r="D76" s="58"/>
      <c r="E76" s="411"/>
      <c r="F76" s="501" t="s">
        <v>140</v>
      </c>
      <c r="G76" s="486"/>
      <c r="H76" s="106">
        <v>0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80">
        <v>0</v>
      </c>
      <c r="R76" s="80">
        <v>0</v>
      </c>
      <c r="S76" s="322">
        <v>0</v>
      </c>
      <c r="T76" s="322">
        <v>0</v>
      </c>
      <c r="U76" s="322">
        <v>0</v>
      </c>
      <c r="V76" s="321">
        <v>0</v>
      </c>
      <c r="W76" s="321">
        <v>0</v>
      </c>
      <c r="X76" s="80">
        <v>0</v>
      </c>
      <c r="Y76" s="60"/>
      <c r="Z76" s="409"/>
      <c r="AA76" s="205"/>
    </row>
    <row r="77" spans="1:27" ht="14.25" customHeight="1" x14ac:dyDescent="0.2">
      <c r="A77" s="119"/>
      <c r="B77" s="33" t="s">
        <v>141</v>
      </c>
      <c r="C77" s="33"/>
      <c r="D77" s="58"/>
      <c r="E77" s="410"/>
      <c r="F77" s="501" t="s">
        <v>142</v>
      </c>
      <c r="G77" s="486"/>
      <c r="H77" s="1">
        <v>-33150</v>
      </c>
      <c r="I77" s="1">
        <v>-2039.95</v>
      </c>
      <c r="J77" s="1">
        <v>-1839.07</v>
      </c>
      <c r="K77" s="1">
        <v>-944.78</v>
      </c>
      <c r="L77" s="1">
        <v>-1460.88</v>
      </c>
      <c r="M77" s="1">
        <v>-6284.68</v>
      </c>
      <c r="N77" s="1">
        <v>-770.98</v>
      </c>
      <c r="O77" s="1">
        <v>-770.98</v>
      </c>
      <c r="P77" s="1">
        <v>-790.27</v>
      </c>
      <c r="Q77" s="1">
        <v>-1589.97</v>
      </c>
      <c r="R77" s="1">
        <v>-3922.2</v>
      </c>
      <c r="S77" s="1">
        <v>-1291.1600000000001</v>
      </c>
      <c r="T77" s="1">
        <v>-5235.55</v>
      </c>
      <c r="U77" s="1">
        <v>-764.25</v>
      </c>
      <c r="V77" s="1">
        <v>-851.92</v>
      </c>
      <c r="W77" s="1">
        <v>-8142.88</v>
      </c>
      <c r="X77" s="1">
        <v>-18349.760000000002</v>
      </c>
      <c r="Y77" s="178">
        <v>0.55353725490196082</v>
      </c>
      <c r="Z77" s="409"/>
      <c r="AA77" s="205"/>
    </row>
    <row r="78" spans="1:27" ht="14.25" customHeight="1" x14ac:dyDescent="0.2">
      <c r="A78" s="119"/>
      <c r="B78" s="33" t="s">
        <v>143</v>
      </c>
      <c r="C78" s="33"/>
      <c r="D78" s="58"/>
      <c r="E78" s="411"/>
      <c r="F78" s="501" t="s">
        <v>144</v>
      </c>
      <c r="G78" s="486"/>
      <c r="H78" s="1">
        <v>-33150</v>
      </c>
      <c r="I78" s="1">
        <v>-1742.59</v>
      </c>
      <c r="J78" s="1">
        <v>-2615.5100000000002</v>
      </c>
      <c r="K78" s="1">
        <v>-2645.18</v>
      </c>
      <c r="L78" s="1">
        <v>-2665.69</v>
      </c>
      <c r="M78" s="1">
        <v>-9668.9700000000012</v>
      </c>
      <c r="N78" s="1">
        <v>-2635.24</v>
      </c>
      <c r="O78" s="1">
        <v>-2204.14</v>
      </c>
      <c r="P78" s="1">
        <v>-2528.33</v>
      </c>
      <c r="Q78" s="1">
        <v>-772.22</v>
      </c>
      <c r="R78" s="1">
        <v>-8139.9299999999994</v>
      </c>
      <c r="S78" s="1">
        <v>-4378.2</v>
      </c>
      <c r="T78" s="1">
        <v>-2484.88</v>
      </c>
      <c r="U78" s="1">
        <v>-2345.4299999999998</v>
      </c>
      <c r="V78" s="1">
        <v>-2106.04</v>
      </c>
      <c r="W78" s="1">
        <v>-11314.55</v>
      </c>
      <c r="X78" s="1">
        <v>-29123.45</v>
      </c>
      <c r="Y78" s="178">
        <v>0.8785354449472097</v>
      </c>
      <c r="Z78" s="409"/>
      <c r="AA78" s="205"/>
    </row>
    <row r="79" spans="1:27" ht="14.25" customHeight="1" x14ac:dyDescent="0.2">
      <c r="A79" s="119"/>
      <c r="B79" s="61" t="s">
        <v>145</v>
      </c>
      <c r="C79" s="61"/>
      <c r="D79" s="58"/>
      <c r="E79" s="411"/>
      <c r="F79" s="501" t="s">
        <v>146</v>
      </c>
      <c r="G79" s="486"/>
      <c r="H79" s="31"/>
      <c r="I79" s="80"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322">
        <v>0</v>
      </c>
      <c r="T79" s="322">
        <v>0</v>
      </c>
      <c r="U79" s="322">
        <v>0</v>
      </c>
      <c r="V79" s="321">
        <v>0</v>
      </c>
      <c r="W79" s="321">
        <v>0</v>
      </c>
      <c r="X79" s="80">
        <v>0</v>
      </c>
      <c r="Y79" s="178"/>
      <c r="Z79" s="409"/>
      <c r="AA79" s="205"/>
    </row>
    <row r="80" spans="1:27" ht="14.25" customHeight="1" x14ac:dyDescent="0.2">
      <c r="A80" s="119"/>
      <c r="B80" s="362"/>
      <c r="C80" s="362"/>
      <c r="D80" s="361"/>
      <c r="E80" s="528" t="s">
        <v>147</v>
      </c>
      <c r="F80" s="510"/>
      <c r="G80" s="511"/>
      <c r="H80" s="5">
        <v>-474888</v>
      </c>
      <c r="I80" s="5">
        <v>-32582.44</v>
      </c>
      <c r="J80" s="5">
        <v>-37135.29</v>
      </c>
      <c r="K80" s="5">
        <v>-56652.130000000005</v>
      </c>
      <c r="L80" s="5">
        <v>-66100.510000000009</v>
      </c>
      <c r="M80" s="5">
        <v>-192470.37</v>
      </c>
      <c r="N80" s="5">
        <v>-57598.680000000008</v>
      </c>
      <c r="O80" s="5">
        <v>-54644.040000000008</v>
      </c>
      <c r="P80" s="5">
        <v>-53137.220000000008</v>
      </c>
      <c r="Q80" s="5">
        <v>-58554.69</v>
      </c>
      <c r="R80" s="5">
        <v>-223934.63000000003</v>
      </c>
      <c r="S80" s="325">
        <v>-77326.5</v>
      </c>
      <c r="T80" s="325">
        <v>-55970.780000000006</v>
      </c>
      <c r="U80" s="325">
        <v>-146829.90000000002</v>
      </c>
      <c r="V80" s="325">
        <v>3696.6599999999971</v>
      </c>
      <c r="W80" s="5">
        <v>-276430.52000000008</v>
      </c>
      <c r="X80" s="5">
        <v>-692835.52000000014</v>
      </c>
      <c r="Y80" s="189">
        <v>1.4589450986337833</v>
      </c>
      <c r="Z80" s="409"/>
      <c r="AA80" s="205"/>
    </row>
    <row r="81" spans="1:27" ht="14.25" customHeight="1" x14ac:dyDescent="0.2">
      <c r="A81" s="79"/>
      <c r="B81" s="33" t="s">
        <v>148</v>
      </c>
      <c r="C81" s="33"/>
      <c r="D81" s="58"/>
      <c r="E81" s="501" t="s">
        <v>149</v>
      </c>
      <c r="F81" s="485"/>
      <c r="G81" s="486"/>
      <c r="H81" s="1">
        <v>-11940</v>
      </c>
      <c r="I81" s="80">
        <v>0</v>
      </c>
      <c r="J81" s="80">
        <v>0</v>
      </c>
      <c r="K81" s="1">
        <v>-775.91</v>
      </c>
      <c r="L81" s="80">
        <v>0</v>
      </c>
      <c r="M81" s="1">
        <v>-775.91</v>
      </c>
      <c r="N81" s="1">
        <v>0</v>
      </c>
      <c r="O81" s="1">
        <v>-1965</v>
      </c>
      <c r="P81" s="80">
        <v>0</v>
      </c>
      <c r="Q81" s="80">
        <v>0</v>
      </c>
      <c r="R81" s="1">
        <v>-1965</v>
      </c>
      <c r="S81" s="1">
        <v>-1624.75</v>
      </c>
      <c r="T81" s="322">
        <v>0</v>
      </c>
      <c r="U81" s="322">
        <v>0</v>
      </c>
      <c r="V81" s="1">
        <v>-2439.4</v>
      </c>
      <c r="W81" s="1">
        <v>-4064.15</v>
      </c>
      <c r="X81" s="1">
        <v>-6805.0599999999995</v>
      </c>
      <c r="Y81" s="178">
        <v>0.5699380234505862</v>
      </c>
      <c r="Z81" s="409"/>
      <c r="AA81" s="205"/>
    </row>
    <row r="82" spans="1:27" ht="14.25" customHeight="1" x14ac:dyDescent="0.2">
      <c r="A82" s="79"/>
      <c r="B82" s="33" t="s">
        <v>150</v>
      </c>
      <c r="C82" s="33"/>
      <c r="D82" s="58"/>
      <c r="E82" s="501" t="s">
        <v>151</v>
      </c>
      <c r="F82" s="485"/>
      <c r="G82" s="486"/>
      <c r="H82" s="1">
        <v>-21220</v>
      </c>
      <c r="I82" s="80">
        <v>0</v>
      </c>
      <c r="J82" s="80">
        <v>0</v>
      </c>
      <c r="K82" s="1">
        <v>-243.2</v>
      </c>
      <c r="L82" s="1">
        <v>-94.5</v>
      </c>
      <c r="M82" s="1">
        <v>-337.7</v>
      </c>
      <c r="N82" s="1">
        <v>-355.6</v>
      </c>
      <c r="O82" s="1">
        <v>-1781.3</v>
      </c>
      <c r="P82" s="1">
        <v>-1240.8</v>
      </c>
      <c r="Q82" s="1">
        <v>-80</v>
      </c>
      <c r="R82" s="1">
        <v>-3457.7</v>
      </c>
      <c r="S82" s="1">
        <v>-381.9</v>
      </c>
      <c r="T82" s="322">
        <v>0</v>
      </c>
      <c r="U82" s="1">
        <v>-297.19</v>
      </c>
      <c r="V82" s="1">
        <v>-5227.54</v>
      </c>
      <c r="W82" s="1">
        <v>-5906.63</v>
      </c>
      <c r="X82" s="1">
        <v>-9702.0300000000007</v>
      </c>
      <c r="Y82" s="178">
        <v>0.45721159283694629</v>
      </c>
      <c r="Z82" s="409"/>
      <c r="AA82" s="205"/>
    </row>
    <row r="83" spans="1:27" ht="14.25" customHeight="1" x14ac:dyDescent="0.2">
      <c r="A83" s="79"/>
      <c r="B83" s="33" t="s">
        <v>152</v>
      </c>
      <c r="C83" s="33"/>
      <c r="D83" s="58"/>
      <c r="E83" s="501" t="s">
        <v>153</v>
      </c>
      <c r="F83" s="485"/>
      <c r="G83" s="486"/>
      <c r="H83" s="1">
        <v>-76910</v>
      </c>
      <c r="I83" s="1">
        <v>-2534.87</v>
      </c>
      <c r="J83" s="1">
        <v>-7871.47</v>
      </c>
      <c r="K83" s="1">
        <v>-12585.3</v>
      </c>
      <c r="L83" s="1">
        <v>-2017.32</v>
      </c>
      <c r="M83" s="1">
        <v>-25008.959999999999</v>
      </c>
      <c r="N83" s="1">
        <v>-5361.75</v>
      </c>
      <c r="O83" s="1">
        <v>-8806.7900000000009</v>
      </c>
      <c r="P83" s="1">
        <v>-2132.79</v>
      </c>
      <c r="Q83" s="1">
        <v>-4427.8</v>
      </c>
      <c r="R83" s="1">
        <v>-20729.13</v>
      </c>
      <c r="S83" s="1">
        <v>-12753.56</v>
      </c>
      <c r="T83" s="1">
        <v>-1346.3</v>
      </c>
      <c r="U83" s="1">
        <v>-18495.560000000001</v>
      </c>
      <c r="V83" s="1">
        <v>-7518.46</v>
      </c>
      <c r="W83" s="1">
        <v>-40113.879999999997</v>
      </c>
      <c r="X83" s="1">
        <v>-85851.97</v>
      </c>
      <c r="Y83" s="178">
        <v>1.1162653751137694</v>
      </c>
      <c r="Z83" s="409"/>
      <c r="AA83" s="205"/>
    </row>
    <row r="84" spans="1:27" ht="14.25" customHeight="1" x14ac:dyDescent="0.2">
      <c r="A84" s="79"/>
      <c r="B84" s="101" t="s">
        <v>154</v>
      </c>
      <c r="C84" s="101"/>
      <c r="D84" s="102"/>
      <c r="E84" s="503" t="s">
        <v>155</v>
      </c>
      <c r="F84" s="504"/>
      <c r="G84" s="505"/>
      <c r="H84" s="353">
        <v>-236628</v>
      </c>
      <c r="I84" s="353">
        <v>-27404.27</v>
      </c>
      <c r="J84" s="353">
        <v>-26688.629999999997</v>
      </c>
      <c r="K84" s="353">
        <v>-33778.160000000003</v>
      </c>
      <c r="L84" s="353">
        <v>-45022.5</v>
      </c>
      <c r="M84" s="353">
        <v>-132893.56</v>
      </c>
      <c r="N84" s="353">
        <v>-47740.070000000007</v>
      </c>
      <c r="O84" s="353">
        <v>-38877.29</v>
      </c>
      <c r="P84" s="353">
        <v>-37913.730000000003</v>
      </c>
      <c r="Q84" s="353">
        <v>-47978.57</v>
      </c>
      <c r="R84" s="353">
        <v>-172509.66000000003</v>
      </c>
      <c r="S84" s="354">
        <v>-44821.48</v>
      </c>
      <c r="T84" s="354">
        <v>-45177.68</v>
      </c>
      <c r="U84" s="354">
        <v>-53207.469999999994</v>
      </c>
      <c r="V84" s="354">
        <v>-34318.67</v>
      </c>
      <c r="W84" s="1">
        <v>-177525.3</v>
      </c>
      <c r="X84" s="353">
        <v>-482928.52</v>
      </c>
      <c r="Y84" s="178">
        <v>2.0408764812279192</v>
      </c>
      <c r="Z84" s="409"/>
      <c r="AA84" s="205"/>
    </row>
    <row r="85" spans="1:27" ht="14.25" hidden="1" customHeight="1" x14ac:dyDescent="0.2">
      <c r="A85" s="79"/>
      <c r="B85" s="33" t="s">
        <v>156</v>
      </c>
      <c r="C85" s="33"/>
      <c r="D85" s="58"/>
      <c r="E85" s="501" t="s">
        <v>157</v>
      </c>
      <c r="F85" s="554"/>
      <c r="G85" s="555"/>
      <c r="H85" s="1"/>
      <c r="I85" s="1">
        <v>-25538.32</v>
      </c>
      <c r="J85" s="1">
        <v>-23265.239999999998</v>
      </c>
      <c r="K85" s="1">
        <v>-31795.120000000003</v>
      </c>
      <c r="L85" s="1">
        <v>-30658.43</v>
      </c>
      <c r="M85" s="1">
        <v>-111257.10999999999</v>
      </c>
      <c r="N85" s="1">
        <v>-40242.360000000008</v>
      </c>
      <c r="O85" s="1">
        <v>-36006.300000000003</v>
      </c>
      <c r="P85" s="1">
        <v>-33371.880000000005</v>
      </c>
      <c r="Q85" s="1">
        <v>-39459.17</v>
      </c>
      <c r="R85" s="1">
        <v>-149079.71000000002</v>
      </c>
      <c r="S85" s="1">
        <v>-35637.85</v>
      </c>
      <c r="T85" s="1">
        <v>-35583.71</v>
      </c>
      <c r="U85" s="1">
        <v>-48980.749999999993</v>
      </c>
      <c r="V85" s="1">
        <v>-27274.57</v>
      </c>
      <c r="W85" s="322"/>
      <c r="X85" s="1">
        <v>-260336.82</v>
      </c>
      <c r="Y85" s="139" t="s">
        <v>58</v>
      </c>
      <c r="Z85" s="409"/>
      <c r="AA85" s="205"/>
    </row>
    <row r="86" spans="1:27" ht="14.25" hidden="1" customHeight="1" x14ac:dyDescent="0.2">
      <c r="A86" s="79"/>
      <c r="B86" s="33" t="s">
        <v>158</v>
      </c>
      <c r="C86" s="33"/>
      <c r="D86" s="58"/>
      <c r="E86" s="501" t="s">
        <v>159</v>
      </c>
      <c r="F86" s="501"/>
      <c r="G86" s="502"/>
      <c r="H86" s="1"/>
      <c r="I86" s="1">
        <v>-1865.9499999999998</v>
      </c>
      <c r="J86" s="1">
        <v>-692.54</v>
      </c>
      <c r="K86" s="1">
        <v>-1983.04</v>
      </c>
      <c r="L86" s="1">
        <v>-2503.5</v>
      </c>
      <c r="M86" s="1">
        <v>-7045.03</v>
      </c>
      <c r="N86" s="1">
        <v>-1788.59</v>
      </c>
      <c r="O86" s="1">
        <v>-2740.49</v>
      </c>
      <c r="P86" s="1">
        <v>-4541.8500000000004</v>
      </c>
      <c r="Q86" s="1">
        <v>-5524.72</v>
      </c>
      <c r="R86" s="1">
        <v>-14595.650000000001</v>
      </c>
      <c r="S86" s="1">
        <v>-4597.08</v>
      </c>
      <c r="T86" s="1">
        <v>-4549.1900000000005</v>
      </c>
      <c r="U86" s="1">
        <v>-4226.7199999999993</v>
      </c>
      <c r="V86" s="1">
        <v>-4217</v>
      </c>
      <c r="W86" s="322"/>
      <c r="X86" s="1">
        <v>-21640.68</v>
      </c>
      <c r="Y86" s="139" t="s">
        <v>58</v>
      </c>
      <c r="Z86" s="409"/>
      <c r="AA86" s="205"/>
    </row>
    <row r="87" spans="1:27" ht="14.25" hidden="1" customHeight="1" x14ac:dyDescent="0.2">
      <c r="A87" s="79"/>
      <c r="B87" s="33" t="s">
        <v>160</v>
      </c>
      <c r="C87" s="33"/>
      <c r="D87" s="58"/>
      <c r="E87" s="501" t="s">
        <v>161</v>
      </c>
      <c r="F87" s="501"/>
      <c r="G87" s="502"/>
      <c r="H87" s="1"/>
      <c r="I87" s="105">
        <v>0</v>
      </c>
      <c r="J87" s="1">
        <v>-2730.85</v>
      </c>
      <c r="K87" s="105">
        <v>0</v>
      </c>
      <c r="L87" s="1">
        <v>-11860.57</v>
      </c>
      <c r="M87" s="1">
        <v>-14591.42</v>
      </c>
      <c r="N87" s="1">
        <v>-5709.12</v>
      </c>
      <c r="O87" s="1">
        <v>-130.5</v>
      </c>
      <c r="P87" s="80">
        <v>0</v>
      </c>
      <c r="Q87" s="1">
        <v>-2994.68</v>
      </c>
      <c r="R87" s="1">
        <v>-8834.2999999999993</v>
      </c>
      <c r="S87" s="1">
        <v>-4586.55</v>
      </c>
      <c r="T87" s="1">
        <v>-5044.78</v>
      </c>
      <c r="U87" s="322">
        <v>0</v>
      </c>
      <c r="V87" s="1">
        <v>-2827.1</v>
      </c>
      <c r="W87" s="322"/>
      <c r="X87" s="1">
        <v>-23425.72</v>
      </c>
      <c r="Y87" s="139" t="s">
        <v>58</v>
      </c>
      <c r="Z87" s="409"/>
      <c r="AA87" s="205"/>
    </row>
    <row r="88" spans="1:27" ht="14.25" customHeight="1" x14ac:dyDescent="0.2">
      <c r="A88" s="79"/>
      <c r="B88" s="33" t="s">
        <v>162</v>
      </c>
      <c r="C88" s="33"/>
      <c r="D88" s="58"/>
      <c r="E88" s="501" t="s">
        <v>163</v>
      </c>
      <c r="F88" s="485"/>
      <c r="G88" s="486"/>
      <c r="H88" s="103">
        <v>-111610</v>
      </c>
      <c r="I88" s="1">
        <v>-2248.2999999999997</v>
      </c>
      <c r="J88" s="1">
        <v>-2575.1899999999996</v>
      </c>
      <c r="K88" s="1">
        <v>-7939.5599999999995</v>
      </c>
      <c r="L88" s="1">
        <v>-18966.190000000002</v>
      </c>
      <c r="M88" s="1">
        <v>-31729.24</v>
      </c>
      <c r="N88" s="1">
        <v>-4141.26</v>
      </c>
      <c r="O88" s="1">
        <v>-3213.6600000000003</v>
      </c>
      <c r="P88" s="1">
        <v>-9090.7999999999993</v>
      </c>
      <c r="Q88" s="1">
        <v>-4348.62</v>
      </c>
      <c r="R88" s="1">
        <v>-20794.34</v>
      </c>
      <c r="S88" s="1">
        <v>-16168.31</v>
      </c>
      <c r="T88" s="1">
        <v>-7330.3</v>
      </c>
      <c r="U88" s="1">
        <v>-73073.180000000008</v>
      </c>
      <c r="V88" s="1">
        <v>54639.199999999997</v>
      </c>
      <c r="W88" s="1">
        <v>-41932.590000000011</v>
      </c>
      <c r="X88" s="1">
        <v>-94456.170000000013</v>
      </c>
      <c r="Y88" s="178">
        <v>0.84630561777618507</v>
      </c>
      <c r="Z88" s="409"/>
      <c r="AA88" s="205"/>
    </row>
    <row r="89" spans="1:27" ht="14.25" customHeight="1" x14ac:dyDescent="0.2">
      <c r="A89" s="79"/>
      <c r="B89" s="33" t="s">
        <v>164</v>
      </c>
      <c r="C89" s="33"/>
      <c r="D89" s="62"/>
      <c r="E89" s="496" t="s">
        <v>165</v>
      </c>
      <c r="F89" s="485"/>
      <c r="G89" s="486"/>
      <c r="H89" s="2">
        <v>-16580</v>
      </c>
      <c r="I89" s="1">
        <v>-395</v>
      </c>
      <c r="J89" s="80">
        <v>0</v>
      </c>
      <c r="K89" s="1">
        <v>-1330</v>
      </c>
      <c r="L89" s="80">
        <v>0</v>
      </c>
      <c r="M89" s="1">
        <v>-1725</v>
      </c>
      <c r="N89" s="80">
        <v>0</v>
      </c>
      <c r="O89" s="80">
        <v>0</v>
      </c>
      <c r="P89" s="80">
        <v>-2759.1</v>
      </c>
      <c r="Q89" s="80">
        <v>-1719.7</v>
      </c>
      <c r="R89" s="1">
        <v>-4478.8</v>
      </c>
      <c r="S89" s="1">
        <v>-1576.5</v>
      </c>
      <c r="T89" s="1">
        <v>-2116.5</v>
      </c>
      <c r="U89" s="1">
        <v>-1756.5</v>
      </c>
      <c r="V89" s="1">
        <v>-1438.47</v>
      </c>
      <c r="W89" s="1">
        <v>-6887.97</v>
      </c>
      <c r="X89" s="1">
        <v>-13091.77</v>
      </c>
      <c r="Y89" s="178">
        <v>0.78961218335343786</v>
      </c>
      <c r="Z89" s="409"/>
      <c r="AA89" s="205"/>
    </row>
    <row r="90" spans="1:27" ht="14.25" customHeight="1" x14ac:dyDescent="0.2">
      <c r="A90" s="79"/>
      <c r="B90" s="33" t="s">
        <v>166</v>
      </c>
      <c r="C90" s="33"/>
      <c r="D90" s="58"/>
      <c r="E90" s="501" t="s">
        <v>167</v>
      </c>
      <c r="F90" s="485"/>
      <c r="G90" s="486"/>
      <c r="H90" s="31"/>
      <c r="I90" s="105">
        <v>0</v>
      </c>
      <c r="J90" s="80">
        <v>0</v>
      </c>
      <c r="K90" s="80">
        <v>0</v>
      </c>
      <c r="L90" s="80">
        <v>0</v>
      </c>
      <c r="M90" s="80">
        <v>0</v>
      </c>
      <c r="N90" s="80">
        <v>0</v>
      </c>
      <c r="O90" s="80">
        <v>0</v>
      </c>
      <c r="P90" s="80">
        <v>0</v>
      </c>
      <c r="Q90" s="80">
        <v>0</v>
      </c>
      <c r="R90" s="80">
        <v>0</v>
      </c>
      <c r="S90" s="322">
        <v>0</v>
      </c>
      <c r="T90" s="322">
        <v>0</v>
      </c>
      <c r="U90" s="322">
        <v>0</v>
      </c>
      <c r="V90" s="321">
        <v>0</v>
      </c>
      <c r="W90" s="322">
        <v>0</v>
      </c>
      <c r="X90" s="80">
        <v>0</v>
      </c>
      <c r="Y90" s="178"/>
      <c r="Z90" s="409"/>
      <c r="AA90" s="205"/>
    </row>
    <row r="91" spans="1:27" ht="14.25" customHeight="1" x14ac:dyDescent="0.2">
      <c r="A91" s="79"/>
      <c r="B91" s="415" t="s">
        <v>168</v>
      </c>
      <c r="C91" s="416"/>
      <c r="D91" s="540" t="s">
        <v>169</v>
      </c>
      <c r="E91" s="527"/>
      <c r="F91" s="527"/>
      <c r="G91" s="527"/>
      <c r="H91" s="5">
        <v>-793710</v>
      </c>
      <c r="I91" s="5">
        <v>-38725.32</v>
      </c>
      <c r="J91" s="5">
        <v>-22935.579999999998</v>
      </c>
      <c r="K91" s="5">
        <v>-36412.800000000003</v>
      </c>
      <c r="L91" s="5">
        <v>-34557.119999999995</v>
      </c>
      <c r="M91" s="5">
        <v>-132630.82</v>
      </c>
      <c r="N91" s="5">
        <v>-34099.74</v>
      </c>
      <c r="O91" s="5">
        <v>-59709.700000000004</v>
      </c>
      <c r="P91" s="5">
        <v>-37800.959999999992</v>
      </c>
      <c r="Q91" s="5">
        <v>-44286.86</v>
      </c>
      <c r="R91" s="5">
        <v>-175897.26</v>
      </c>
      <c r="S91" s="5">
        <v>-44637.93</v>
      </c>
      <c r="T91" s="5">
        <v>-60209.05</v>
      </c>
      <c r="U91" s="5">
        <v>-84561.849999999991</v>
      </c>
      <c r="V91" s="5">
        <v>-130533.22</v>
      </c>
      <c r="W91" s="5">
        <v>-319942.05000000005</v>
      </c>
      <c r="X91" s="5">
        <v>-628470.13000000012</v>
      </c>
      <c r="Y91" s="139">
        <v>0.79181329452822835</v>
      </c>
      <c r="Z91" s="409"/>
      <c r="AA91" s="479"/>
    </row>
    <row r="92" spans="1:27" ht="28.5" customHeight="1" x14ac:dyDescent="0.2">
      <c r="A92" s="79"/>
      <c r="B92" s="355" t="s">
        <v>170</v>
      </c>
      <c r="C92" s="356"/>
      <c r="D92" s="356"/>
      <c r="E92" s="529" t="s">
        <v>171</v>
      </c>
      <c r="F92" s="530"/>
      <c r="G92" s="530"/>
      <c r="H92" s="103">
        <v>-663155</v>
      </c>
      <c r="I92" s="103">
        <v>-35304.949999999997</v>
      </c>
      <c r="J92" s="103">
        <v>-19515.23</v>
      </c>
      <c r="K92" s="103">
        <v>-30217.439999999999</v>
      </c>
      <c r="L92" s="103">
        <v>-31136.76</v>
      </c>
      <c r="M92" s="103">
        <v>-116174.37999999999</v>
      </c>
      <c r="N92" s="103">
        <v>-21529.38</v>
      </c>
      <c r="O92" s="103">
        <v>-56289.33</v>
      </c>
      <c r="P92" s="103">
        <v>-34903.609999999993</v>
      </c>
      <c r="Q92" s="103">
        <v>-40779.54</v>
      </c>
      <c r="R92" s="103">
        <v>-153501.86000000002</v>
      </c>
      <c r="S92" s="103">
        <v>-39270.629999999997</v>
      </c>
      <c r="T92" s="103">
        <v>-41542.76</v>
      </c>
      <c r="U92" s="103">
        <v>-69275.8</v>
      </c>
      <c r="V92" s="103">
        <v>-120951.13</v>
      </c>
      <c r="W92" s="103">
        <v>-271040.32</v>
      </c>
      <c r="X92" s="103">
        <v>-540716.56000000006</v>
      </c>
      <c r="Y92" s="178">
        <v>0.81536980042373208</v>
      </c>
      <c r="Z92" s="409"/>
      <c r="AA92" s="205"/>
    </row>
    <row r="93" spans="1:27" ht="14.25" customHeight="1" x14ac:dyDescent="0.2">
      <c r="A93" s="79"/>
      <c r="B93" s="355" t="s">
        <v>172</v>
      </c>
      <c r="C93" s="395"/>
      <c r="D93" s="395"/>
      <c r="E93" s="500" t="s">
        <v>173</v>
      </c>
      <c r="F93" s="488"/>
      <c r="G93" s="488"/>
      <c r="H93" s="1">
        <v>-35581</v>
      </c>
      <c r="I93" s="80">
        <v>0</v>
      </c>
      <c r="J93" s="80">
        <v>0</v>
      </c>
      <c r="K93" s="1">
        <v>-2775</v>
      </c>
      <c r="L93" s="80">
        <v>0</v>
      </c>
      <c r="M93" s="103">
        <v>-2775</v>
      </c>
      <c r="N93" s="174">
        <v>-9150</v>
      </c>
      <c r="O93" s="174">
        <v>0</v>
      </c>
      <c r="P93" s="174">
        <v>0</v>
      </c>
      <c r="Q93" s="174">
        <v>0</v>
      </c>
      <c r="R93" s="1">
        <v>-9150</v>
      </c>
      <c r="S93" s="103">
        <v>-1680</v>
      </c>
      <c r="T93" s="103">
        <v>-7659</v>
      </c>
      <c r="U93" s="103">
        <v>-910</v>
      </c>
      <c r="V93" s="103">
        <v>-4500</v>
      </c>
      <c r="W93" s="103">
        <v>-14749</v>
      </c>
      <c r="X93" s="103">
        <v>-26674</v>
      </c>
      <c r="Y93" s="178">
        <v>0.74966976757258086</v>
      </c>
      <c r="Z93" s="409"/>
      <c r="AA93" s="205"/>
    </row>
    <row r="94" spans="1:27" ht="14.25" customHeight="1" x14ac:dyDescent="0.2">
      <c r="A94" s="79"/>
      <c r="B94" s="355" t="s">
        <v>174</v>
      </c>
      <c r="C94" s="395"/>
      <c r="D94" s="395"/>
      <c r="E94" s="500" t="s">
        <v>175</v>
      </c>
      <c r="F94" s="488"/>
      <c r="G94" s="488"/>
      <c r="H94" s="1">
        <v>-11050</v>
      </c>
      <c r="I94" s="80">
        <v>0</v>
      </c>
      <c r="J94" s="80">
        <v>0</v>
      </c>
      <c r="K94" s="80">
        <v>0</v>
      </c>
      <c r="L94" s="80">
        <v>0</v>
      </c>
      <c r="M94" s="174">
        <v>0</v>
      </c>
      <c r="N94" s="174">
        <v>0</v>
      </c>
      <c r="O94" s="174">
        <v>0</v>
      </c>
      <c r="P94" s="174">
        <v>0</v>
      </c>
      <c r="Q94" s="174">
        <v>0</v>
      </c>
      <c r="R94" s="174">
        <v>0</v>
      </c>
      <c r="S94" s="103">
        <v>-180</v>
      </c>
      <c r="T94" s="322">
        <v>0</v>
      </c>
      <c r="U94" s="103">
        <v>-10868.76</v>
      </c>
      <c r="V94" s="321">
        <v>0</v>
      </c>
      <c r="W94" s="103">
        <v>-11048.76</v>
      </c>
      <c r="X94" s="103">
        <v>-11048.76</v>
      </c>
      <c r="Y94" s="178">
        <v>0.99988778280542989</v>
      </c>
      <c r="Z94" s="409"/>
      <c r="AA94" s="205"/>
    </row>
    <row r="95" spans="1:27" ht="14.25" customHeight="1" x14ac:dyDescent="0.2">
      <c r="A95" s="79"/>
      <c r="B95" s="355" t="s">
        <v>176</v>
      </c>
      <c r="C95" s="395"/>
      <c r="D95" s="395"/>
      <c r="E95" s="500" t="s">
        <v>177</v>
      </c>
      <c r="F95" s="488"/>
      <c r="G95" s="488"/>
      <c r="H95" s="1">
        <v>-43979</v>
      </c>
      <c r="I95" s="1">
        <v>-3420.37</v>
      </c>
      <c r="J95" s="1">
        <v>-3420.35</v>
      </c>
      <c r="K95" s="1">
        <v>-3420.36</v>
      </c>
      <c r="L95" s="1">
        <v>-3420.36</v>
      </c>
      <c r="M95" s="103">
        <v>-13681.44</v>
      </c>
      <c r="N95" s="174">
        <v>-3420.36</v>
      </c>
      <c r="O95" s="174">
        <v>-3420.37</v>
      </c>
      <c r="P95" s="174">
        <v>-2897.35</v>
      </c>
      <c r="Q95" s="174">
        <v>-3507.32</v>
      </c>
      <c r="R95" s="1">
        <v>-13245.4</v>
      </c>
      <c r="S95" s="103">
        <v>-3507.3</v>
      </c>
      <c r="T95" s="103">
        <v>-3507.29</v>
      </c>
      <c r="U95" s="103">
        <v>-3507.29</v>
      </c>
      <c r="V95" s="103">
        <v>-5082.09</v>
      </c>
      <c r="W95" s="103">
        <v>-15603.970000000001</v>
      </c>
      <c r="X95" s="103">
        <v>-42530.810000000005</v>
      </c>
      <c r="Y95" s="178">
        <v>0.96707087473566944</v>
      </c>
      <c r="Z95" s="409"/>
      <c r="AA95" s="205"/>
    </row>
    <row r="96" spans="1:27" ht="14.25" customHeight="1" x14ac:dyDescent="0.2">
      <c r="A96" s="79"/>
      <c r="B96" s="355" t="s">
        <v>178</v>
      </c>
      <c r="C96" s="395"/>
      <c r="D96" s="395"/>
      <c r="E96" s="500" t="s">
        <v>179</v>
      </c>
      <c r="F96" s="488"/>
      <c r="G96" s="488"/>
      <c r="H96" s="1">
        <v>-9945</v>
      </c>
      <c r="I96" s="80">
        <v>0</v>
      </c>
      <c r="J96" s="80">
        <v>0</v>
      </c>
      <c r="K96" s="80">
        <v>0</v>
      </c>
      <c r="L96" s="80">
        <v>0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4">
        <v>0</v>
      </c>
      <c r="S96" s="322">
        <v>0</v>
      </c>
      <c r="T96" s="1">
        <v>-7500</v>
      </c>
      <c r="U96" s="322">
        <v>0</v>
      </c>
      <c r="V96" s="321">
        <v>0</v>
      </c>
      <c r="W96" s="1">
        <v>-7500</v>
      </c>
      <c r="X96" s="1">
        <v>-7500</v>
      </c>
      <c r="Y96" s="178">
        <v>0.75414781297134237</v>
      </c>
      <c r="Z96" s="409"/>
      <c r="AA96" s="205"/>
    </row>
    <row r="97" spans="1:27" ht="14.25" customHeight="1" x14ac:dyDescent="0.2">
      <c r="A97" s="79"/>
      <c r="B97" s="355" t="s">
        <v>180</v>
      </c>
      <c r="C97" s="395"/>
      <c r="D97" s="395"/>
      <c r="E97" s="500" t="s">
        <v>181</v>
      </c>
      <c r="F97" s="488"/>
      <c r="G97" s="488"/>
      <c r="H97" s="1">
        <v>-30000</v>
      </c>
      <c r="I97" s="80"/>
      <c r="J97" s="80"/>
      <c r="K97" s="80"/>
      <c r="L97" s="80">
        <v>0</v>
      </c>
      <c r="M97" s="174">
        <v>0</v>
      </c>
      <c r="N97" s="174">
        <v>0</v>
      </c>
      <c r="O97" s="174">
        <v>0</v>
      </c>
      <c r="P97" s="174">
        <v>0</v>
      </c>
      <c r="Q97" s="174">
        <v>0</v>
      </c>
      <c r="R97" s="174">
        <v>0</v>
      </c>
      <c r="S97" s="322">
        <v>0</v>
      </c>
      <c r="T97" s="322">
        <v>0</v>
      </c>
      <c r="U97" s="322">
        <v>0</v>
      </c>
      <c r="V97" s="321">
        <v>0</v>
      </c>
      <c r="W97" s="326">
        <v>0</v>
      </c>
      <c r="X97" s="174">
        <v>0</v>
      </c>
      <c r="Y97" s="178">
        <v>0</v>
      </c>
      <c r="Z97" s="409"/>
      <c r="AA97" s="205"/>
    </row>
    <row r="98" spans="1:27" ht="14.25" customHeight="1" x14ac:dyDescent="0.2">
      <c r="A98" s="79"/>
      <c r="B98" s="417" t="s">
        <v>182</v>
      </c>
      <c r="C98" s="418"/>
      <c r="D98" s="538" t="s">
        <v>183</v>
      </c>
      <c r="E98" s="539"/>
      <c r="F98" s="539"/>
      <c r="G98" s="539"/>
      <c r="H98" s="5">
        <v>-3903380</v>
      </c>
      <c r="I98" s="5">
        <v>-50602.27</v>
      </c>
      <c r="J98" s="5">
        <v>-293405.50000000006</v>
      </c>
      <c r="K98" s="5">
        <v>-21157.21</v>
      </c>
      <c r="L98" s="5">
        <v>-331612.87</v>
      </c>
      <c r="M98" s="5">
        <v>-696777.85000000009</v>
      </c>
      <c r="N98" s="5">
        <v>-40398.93</v>
      </c>
      <c r="O98" s="5">
        <v>-311628.89999999997</v>
      </c>
      <c r="P98" s="5">
        <v>-61352.829999999994</v>
      </c>
      <c r="Q98" s="5">
        <v>-141175.1</v>
      </c>
      <c r="R98" s="5">
        <v>-554555.76</v>
      </c>
      <c r="S98" s="5">
        <v>-234549.69</v>
      </c>
      <c r="T98" s="5">
        <v>-191841.66</v>
      </c>
      <c r="U98" s="5">
        <v>-271708.79999999999</v>
      </c>
      <c r="V98" s="5">
        <v>-353599.89</v>
      </c>
      <c r="W98" s="5">
        <v>-1051700.04</v>
      </c>
      <c r="X98" s="5">
        <v>-2303033.6500000004</v>
      </c>
      <c r="Y98" s="139">
        <v>0.59001010662553999</v>
      </c>
      <c r="Z98" s="409"/>
      <c r="AA98" s="205"/>
    </row>
    <row r="99" spans="1:27" ht="14.25" customHeight="1" x14ac:dyDescent="0.2">
      <c r="A99" s="79"/>
      <c r="B99" s="417" t="s">
        <v>184</v>
      </c>
      <c r="C99" s="418"/>
      <c r="D99" s="418"/>
      <c r="E99" s="538" t="s">
        <v>185</v>
      </c>
      <c r="F99" s="539"/>
      <c r="G99" s="539"/>
      <c r="H99" s="407">
        <v>-330740</v>
      </c>
      <c r="I99" s="407">
        <v>-1380.96</v>
      </c>
      <c r="J99" s="407">
        <v>-1680.96</v>
      </c>
      <c r="K99" s="407">
        <v>-3880.96</v>
      </c>
      <c r="L99" s="407">
        <v>-3721.07</v>
      </c>
      <c r="M99" s="407">
        <v>-10663.95</v>
      </c>
      <c r="N99" s="407">
        <v>-9360.9599999999991</v>
      </c>
      <c r="O99" s="407">
        <v>-6855.41</v>
      </c>
      <c r="P99" s="407">
        <v>-5412.96</v>
      </c>
      <c r="Q99" s="407">
        <v>-44007.49</v>
      </c>
      <c r="R99" s="407">
        <v>-65636.819999999992</v>
      </c>
      <c r="S99" s="407">
        <v>-23463.45</v>
      </c>
      <c r="T99" s="407">
        <v>-5412.96</v>
      </c>
      <c r="U99" s="407">
        <v>-14723.130000000001</v>
      </c>
      <c r="V99" s="407">
        <v>-10212.959999999999</v>
      </c>
      <c r="W99" s="407">
        <v>-53812.5</v>
      </c>
      <c r="X99" s="407">
        <v>-130113.26999999999</v>
      </c>
      <c r="Y99" s="139">
        <v>0.39340046562254338</v>
      </c>
      <c r="Z99" s="409"/>
      <c r="AA99" s="205"/>
    </row>
    <row r="100" spans="1:27" ht="14.25" customHeight="1" x14ac:dyDescent="0.2">
      <c r="A100" s="79"/>
      <c r="B100" s="104" t="s">
        <v>186</v>
      </c>
      <c r="C100" s="395"/>
      <c r="D100" s="395"/>
      <c r="E100" s="160"/>
      <c r="F100" s="160"/>
      <c r="G100" s="206" t="s">
        <v>187</v>
      </c>
      <c r="H100" s="90">
        <v>-8180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174">
        <v>0</v>
      </c>
      <c r="O100" s="174">
        <v>0</v>
      </c>
      <c r="P100" s="174">
        <v>0</v>
      </c>
      <c r="Q100" s="174">
        <v>0</v>
      </c>
      <c r="R100" s="164">
        <v>0</v>
      </c>
      <c r="S100" s="322">
        <v>0</v>
      </c>
      <c r="T100" s="322">
        <v>0</v>
      </c>
      <c r="U100" s="322">
        <v>0</v>
      </c>
      <c r="V100" s="321">
        <v>0</v>
      </c>
      <c r="W100" s="324">
        <v>0</v>
      </c>
      <c r="X100" s="80">
        <v>0</v>
      </c>
      <c r="Y100" s="178">
        <v>0</v>
      </c>
      <c r="Z100" s="409"/>
      <c r="AA100" s="205"/>
    </row>
    <row r="101" spans="1:27" ht="14.25" customHeight="1" x14ac:dyDescent="0.2">
      <c r="A101" s="79"/>
      <c r="B101" s="104" t="s">
        <v>188</v>
      </c>
      <c r="C101" s="395"/>
      <c r="D101" s="395"/>
      <c r="E101" s="160"/>
      <c r="F101" s="160"/>
      <c r="G101" s="206" t="s">
        <v>189</v>
      </c>
      <c r="H101" s="90"/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174">
        <v>0</v>
      </c>
      <c r="O101" s="174">
        <v>0</v>
      </c>
      <c r="P101" s="174">
        <v>0</v>
      </c>
      <c r="Q101" s="174">
        <v>0</v>
      </c>
      <c r="R101" s="164">
        <v>0</v>
      </c>
      <c r="S101" s="322">
        <v>0</v>
      </c>
      <c r="T101" s="322">
        <v>0</v>
      </c>
      <c r="U101" s="322">
        <v>0</v>
      </c>
      <c r="V101" s="321">
        <v>0</v>
      </c>
      <c r="W101" s="324">
        <v>0</v>
      </c>
      <c r="X101" s="80">
        <v>0</v>
      </c>
      <c r="Y101" s="178"/>
      <c r="Z101" s="409"/>
      <c r="AA101" s="205"/>
    </row>
    <row r="102" spans="1:27" ht="14.25" customHeight="1" x14ac:dyDescent="0.2">
      <c r="A102" s="79"/>
      <c r="B102" s="104" t="s">
        <v>190</v>
      </c>
      <c r="C102" s="395"/>
      <c r="D102" s="395"/>
      <c r="E102" s="160"/>
      <c r="F102" s="160"/>
      <c r="G102" s="206" t="s">
        <v>191</v>
      </c>
      <c r="H102" s="90"/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174">
        <v>0</v>
      </c>
      <c r="O102" s="174">
        <v>0</v>
      </c>
      <c r="P102" s="174">
        <v>0</v>
      </c>
      <c r="Q102" s="174">
        <v>0</v>
      </c>
      <c r="R102" s="164">
        <v>0</v>
      </c>
      <c r="S102" s="322">
        <v>0</v>
      </c>
      <c r="T102" s="322">
        <v>0</v>
      </c>
      <c r="U102" s="322">
        <v>0</v>
      </c>
      <c r="V102" s="321">
        <v>0</v>
      </c>
      <c r="W102" s="324">
        <v>0</v>
      </c>
      <c r="X102" s="80">
        <v>0</v>
      </c>
      <c r="Y102" s="178"/>
      <c r="Z102" s="409"/>
      <c r="AA102" s="205"/>
    </row>
    <row r="103" spans="1:27" ht="14.25" customHeight="1" x14ac:dyDescent="0.2">
      <c r="A103" s="79"/>
      <c r="B103" s="104" t="s">
        <v>192</v>
      </c>
      <c r="C103" s="395"/>
      <c r="D103" s="395"/>
      <c r="E103" s="160"/>
      <c r="F103" s="160"/>
      <c r="G103" s="206" t="s">
        <v>193</v>
      </c>
      <c r="H103" s="90">
        <v>-26520</v>
      </c>
      <c r="I103" s="113">
        <v>0</v>
      </c>
      <c r="J103" s="90">
        <v>-300</v>
      </c>
      <c r="K103" s="90">
        <v>-2500</v>
      </c>
      <c r="L103" s="90">
        <v>-2340.11</v>
      </c>
      <c r="M103" s="103">
        <v>-5140.1100000000006</v>
      </c>
      <c r="N103" s="174">
        <v>0</v>
      </c>
      <c r="O103" s="174">
        <v>0</v>
      </c>
      <c r="P103" s="174">
        <v>0</v>
      </c>
      <c r="Q103" s="174">
        <v>0</v>
      </c>
      <c r="R103" s="107">
        <v>0</v>
      </c>
      <c r="S103" s="103">
        <v>-4598.79</v>
      </c>
      <c r="T103" s="322">
        <v>0</v>
      </c>
      <c r="U103" s="103">
        <v>-5310.17</v>
      </c>
      <c r="V103" s="322">
        <v>0</v>
      </c>
      <c r="W103" s="103">
        <v>-9908.9599999999991</v>
      </c>
      <c r="X103" s="103">
        <v>-15049.07</v>
      </c>
      <c r="Y103" s="178">
        <v>0.56746116138763192</v>
      </c>
      <c r="Z103" s="409"/>
      <c r="AA103" s="205"/>
    </row>
    <row r="104" spans="1:27" ht="14.25" customHeight="1" x14ac:dyDescent="0.2">
      <c r="A104" s="79"/>
      <c r="B104" s="104" t="s">
        <v>194</v>
      </c>
      <c r="C104" s="395"/>
      <c r="D104" s="395"/>
      <c r="E104" s="160"/>
      <c r="F104" s="160"/>
      <c r="G104" s="206" t="s">
        <v>195</v>
      </c>
      <c r="H104" s="90"/>
      <c r="I104" s="80">
        <v>0</v>
      </c>
      <c r="J104" s="80">
        <v>0</v>
      </c>
      <c r="K104" s="80">
        <v>0</v>
      </c>
      <c r="L104" s="80">
        <v>0</v>
      </c>
      <c r="M104" s="80">
        <v>0</v>
      </c>
      <c r="N104" s="174">
        <v>0</v>
      </c>
      <c r="O104" s="174">
        <v>0</v>
      </c>
      <c r="P104" s="174">
        <v>0</v>
      </c>
      <c r="Q104" s="174">
        <v>0</v>
      </c>
      <c r="R104" s="164">
        <v>0</v>
      </c>
      <c r="S104" s="322">
        <v>0</v>
      </c>
      <c r="T104" s="322">
        <v>0</v>
      </c>
      <c r="U104" s="322">
        <v>0</v>
      </c>
      <c r="V104" s="321">
        <v>0</v>
      </c>
      <c r="W104" s="324">
        <v>0</v>
      </c>
      <c r="X104" s="80">
        <v>0</v>
      </c>
      <c r="Y104" s="178"/>
      <c r="Z104" s="409"/>
      <c r="AA104" s="205"/>
    </row>
    <row r="105" spans="1:27" ht="14.25" customHeight="1" x14ac:dyDescent="0.2">
      <c r="A105" s="79"/>
      <c r="B105" s="104" t="s">
        <v>196</v>
      </c>
      <c r="C105" s="395"/>
      <c r="D105" s="395"/>
      <c r="E105" s="160"/>
      <c r="F105" s="160"/>
      <c r="G105" s="206" t="s">
        <v>197</v>
      </c>
      <c r="H105" s="90"/>
      <c r="I105" s="80">
        <v>0</v>
      </c>
      <c r="J105" s="80">
        <v>0</v>
      </c>
      <c r="K105" s="80">
        <v>0</v>
      </c>
      <c r="L105" s="80">
        <v>0</v>
      </c>
      <c r="M105" s="80">
        <v>0</v>
      </c>
      <c r="N105" s="174">
        <v>0</v>
      </c>
      <c r="O105" s="174">
        <v>0</v>
      </c>
      <c r="P105" s="174">
        <v>0</v>
      </c>
      <c r="Q105" s="174">
        <v>0</v>
      </c>
      <c r="R105" s="164">
        <v>0</v>
      </c>
      <c r="S105" s="322">
        <v>0</v>
      </c>
      <c r="T105" s="322">
        <v>0</v>
      </c>
      <c r="U105" s="322">
        <v>0</v>
      </c>
      <c r="V105" s="321">
        <v>0</v>
      </c>
      <c r="W105" s="324">
        <v>0</v>
      </c>
      <c r="X105" s="80">
        <v>0</v>
      </c>
      <c r="Y105" s="178"/>
      <c r="Z105" s="409"/>
      <c r="AA105" s="205"/>
    </row>
    <row r="106" spans="1:27" ht="14.25" customHeight="1" x14ac:dyDescent="0.2">
      <c r="A106" s="79"/>
      <c r="B106" s="104" t="s">
        <v>198</v>
      </c>
      <c r="C106" s="395"/>
      <c r="D106" s="395"/>
      <c r="E106" s="160"/>
      <c r="F106" s="160"/>
      <c r="G106" s="206" t="s">
        <v>199</v>
      </c>
      <c r="H106" s="90">
        <v>-44200</v>
      </c>
      <c r="I106" s="80">
        <v>0</v>
      </c>
      <c r="J106" s="80">
        <v>0</v>
      </c>
      <c r="K106" s="80">
        <v>0</v>
      </c>
      <c r="L106" s="80">
        <v>0</v>
      </c>
      <c r="M106" s="80">
        <v>0</v>
      </c>
      <c r="N106" s="174">
        <v>0</v>
      </c>
      <c r="O106" s="174">
        <v>0</v>
      </c>
      <c r="P106" s="174">
        <v>0</v>
      </c>
      <c r="Q106" s="174">
        <v>0</v>
      </c>
      <c r="R106" s="164">
        <v>0</v>
      </c>
      <c r="S106" s="322">
        <v>0</v>
      </c>
      <c r="T106" s="322">
        <v>0</v>
      </c>
      <c r="U106" s="322">
        <v>0</v>
      </c>
      <c r="V106" s="321">
        <v>0</v>
      </c>
      <c r="W106" s="324">
        <v>0</v>
      </c>
      <c r="X106" s="80">
        <v>0</v>
      </c>
      <c r="Y106" s="178">
        <v>0</v>
      </c>
      <c r="Z106" s="409"/>
      <c r="AA106" s="205"/>
    </row>
    <row r="107" spans="1:27" ht="14.25" customHeight="1" x14ac:dyDescent="0.2">
      <c r="A107" s="79"/>
      <c r="B107" s="104" t="s">
        <v>200</v>
      </c>
      <c r="C107" s="395"/>
      <c r="D107" s="395"/>
      <c r="E107" s="160"/>
      <c r="F107" s="160"/>
      <c r="G107" s="206" t="s">
        <v>201</v>
      </c>
      <c r="H107" s="90">
        <v>-100220</v>
      </c>
      <c r="I107" s="80">
        <v>0</v>
      </c>
      <c r="J107" s="80">
        <v>0</v>
      </c>
      <c r="K107" s="80">
        <v>0</v>
      </c>
      <c r="L107" s="80">
        <v>0</v>
      </c>
      <c r="M107" s="80">
        <v>0</v>
      </c>
      <c r="N107" s="174">
        <v>-7980</v>
      </c>
      <c r="O107" s="174">
        <v>-5474.45</v>
      </c>
      <c r="P107" s="174">
        <v>-4032</v>
      </c>
      <c r="Q107" s="174">
        <v>-41521.75</v>
      </c>
      <c r="R107" s="103">
        <v>-59008.2</v>
      </c>
      <c r="S107" s="322">
        <v>-17483.7</v>
      </c>
      <c r="T107" s="322">
        <v>-4032</v>
      </c>
      <c r="U107" s="322">
        <v>-8032</v>
      </c>
      <c r="V107" s="321">
        <v>-8832</v>
      </c>
      <c r="W107" s="103">
        <v>-38379.699999999997</v>
      </c>
      <c r="X107" s="103">
        <v>-97387.9</v>
      </c>
      <c r="Y107" s="178">
        <v>0.97174116942725997</v>
      </c>
      <c r="Z107" s="409"/>
      <c r="AA107" s="205"/>
    </row>
    <row r="108" spans="1:27" ht="14.25" customHeight="1" x14ac:dyDescent="0.2">
      <c r="A108" s="79"/>
      <c r="B108" s="104" t="s">
        <v>202</v>
      </c>
      <c r="C108" s="395"/>
      <c r="D108" s="395"/>
      <c r="E108" s="160"/>
      <c r="F108" s="160"/>
      <c r="G108" s="206" t="s">
        <v>203</v>
      </c>
      <c r="H108" s="90"/>
      <c r="I108" s="80">
        <v>0</v>
      </c>
      <c r="J108" s="80">
        <v>0</v>
      </c>
      <c r="K108" s="80">
        <v>0</v>
      </c>
      <c r="L108" s="80">
        <v>0</v>
      </c>
      <c r="M108" s="80">
        <v>0</v>
      </c>
      <c r="N108" s="174">
        <v>0</v>
      </c>
      <c r="O108" s="174">
        <v>0</v>
      </c>
      <c r="P108" s="174">
        <v>0</v>
      </c>
      <c r="Q108" s="174">
        <v>0</v>
      </c>
      <c r="R108" s="164">
        <v>0</v>
      </c>
      <c r="S108" s="322">
        <v>0</v>
      </c>
      <c r="T108" s="322">
        <v>0</v>
      </c>
      <c r="U108" s="322">
        <v>0</v>
      </c>
      <c r="V108" s="321">
        <v>0</v>
      </c>
      <c r="W108" s="324">
        <v>0</v>
      </c>
      <c r="X108" s="80">
        <v>0</v>
      </c>
      <c r="Y108" s="178"/>
      <c r="Z108" s="409"/>
      <c r="AA108" s="205"/>
    </row>
    <row r="109" spans="1:27" ht="14.25" customHeight="1" x14ac:dyDescent="0.2">
      <c r="A109" s="79"/>
      <c r="B109" s="104" t="s">
        <v>204</v>
      </c>
      <c r="C109" s="395"/>
      <c r="D109" s="395"/>
      <c r="E109" s="160"/>
      <c r="F109" s="160"/>
      <c r="G109" s="206" t="s">
        <v>205</v>
      </c>
      <c r="H109" s="90">
        <v>-42000</v>
      </c>
      <c r="I109" s="80">
        <v>0</v>
      </c>
      <c r="J109" s="80">
        <v>0</v>
      </c>
      <c r="K109" s="80">
        <v>0</v>
      </c>
      <c r="L109" s="80">
        <v>0</v>
      </c>
      <c r="M109" s="80">
        <v>0</v>
      </c>
      <c r="N109" s="174">
        <v>0</v>
      </c>
      <c r="O109" s="174">
        <v>0</v>
      </c>
      <c r="P109" s="174">
        <v>0</v>
      </c>
      <c r="Q109" s="174">
        <v>0</v>
      </c>
      <c r="R109" s="164">
        <v>0</v>
      </c>
      <c r="S109" s="322">
        <v>0</v>
      </c>
      <c r="T109" s="322">
        <v>0</v>
      </c>
      <c r="U109" s="322">
        <v>0</v>
      </c>
      <c r="V109" s="321">
        <v>0</v>
      </c>
      <c r="W109" s="324">
        <v>0</v>
      </c>
      <c r="X109" s="80">
        <v>0</v>
      </c>
      <c r="Y109" s="178">
        <v>0</v>
      </c>
      <c r="Z109" s="409"/>
      <c r="AA109" s="205"/>
    </row>
    <row r="110" spans="1:27" ht="14.25" customHeight="1" x14ac:dyDescent="0.2">
      <c r="A110" s="79"/>
      <c r="B110" s="104" t="s">
        <v>206</v>
      </c>
      <c r="C110" s="395"/>
      <c r="D110" s="395"/>
      <c r="E110" s="160"/>
      <c r="F110" s="160"/>
      <c r="G110" s="206" t="s">
        <v>207</v>
      </c>
      <c r="H110" s="90">
        <v>-99450</v>
      </c>
      <c r="I110" s="90">
        <v>-1380.96</v>
      </c>
      <c r="J110" s="90">
        <v>-1380.96</v>
      </c>
      <c r="K110" s="90">
        <v>-1380.96</v>
      </c>
      <c r="L110" s="90">
        <v>-1380.96</v>
      </c>
      <c r="M110" s="103">
        <v>-5523.84</v>
      </c>
      <c r="N110" s="174">
        <v>-1380.96</v>
      </c>
      <c r="O110" s="174">
        <v>-1380.96</v>
      </c>
      <c r="P110" s="174">
        <v>-1380.96</v>
      </c>
      <c r="Q110" s="174">
        <v>-2485.7399999999998</v>
      </c>
      <c r="R110" s="103">
        <v>-6628.62</v>
      </c>
      <c r="S110" s="103">
        <v>-1380.96</v>
      </c>
      <c r="T110" s="103">
        <v>-1380.96</v>
      </c>
      <c r="U110" s="103">
        <v>-1380.96</v>
      </c>
      <c r="V110" s="103">
        <v>-1380.96</v>
      </c>
      <c r="W110" s="103">
        <v>-5523.84</v>
      </c>
      <c r="X110" s="103">
        <v>-17676.3</v>
      </c>
      <c r="Y110" s="178">
        <v>0.17774057315233785</v>
      </c>
      <c r="Z110" s="409"/>
      <c r="AA110" s="205"/>
    </row>
    <row r="111" spans="1:27" ht="14.25" customHeight="1" x14ac:dyDescent="0.2">
      <c r="A111" s="79"/>
      <c r="B111" s="104" t="s">
        <v>208</v>
      </c>
      <c r="C111" s="395"/>
      <c r="D111" s="395"/>
      <c r="E111" s="160"/>
      <c r="F111" s="160"/>
      <c r="G111" s="160" t="s">
        <v>209</v>
      </c>
      <c r="H111" s="90">
        <v>-10170</v>
      </c>
      <c r="I111" s="80">
        <v>0</v>
      </c>
      <c r="J111" s="80">
        <v>0</v>
      </c>
      <c r="K111" s="80"/>
      <c r="L111" s="80">
        <v>0</v>
      </c>
      <c r="M111" s="80">
        <v>0</v>
      </c>
      <c r="N111" s="174">
        <v>0</v>
      </c>
      <c r="O111" s="174">
        <v>0</v>
      </c>
      <c r="P111" s="174">
        <v>0</v>
      </c>
      <c r="Q111" s="174">
        <v>0</v>
      </c>
      <c r="R111" s="164">
        <v>0</v>
      </c>
      <c r="S111" s="322">
        <v>0</v>
      </c>
      <c r="T111" s="322">
        <v>0</v>
      </c>
      <c r="U111" s="322">
        <v>0</v>
      </c>
      <c r="V111" s="321">
        <v>0</v>
      </c>
      <c r="W111" s="324">
        <v>0</v>
      </c>
      <c r="X111" s="80">
        <v>0</v>
      </c>
      <c r="Y111" s="178">
        <v>0</v>
      </c>
      <c r="Z111" s="409"/>
      <c r="AA111" s="205"/>
    </row>
    <row r="112" spans="1:27" ht="14.25" customHeight="1" x14ac:dyDescent="0.2">
      <c r="A112" s="79"/>
      <c r="B112" s="417" t="s">
        <v>210</v>
      </c>
      <c r="C112" s="418"/>
      <c r="D112" s="418"/>
      <c r="E112" s="538" t="s">
        <v>211</v>
      </c>
      <c r="F112" s="539"/>
      <c r="G112" s="539"/>
      <c r="H112" s="419">
        <v>-841970</v>
      </c>
      <c r="I112" s="419">
        <v>-42265</v>
      </c>
      <c r="J112" s="419">
        <v>-18770</v>
      </c>
      <c r="K112" s="419">
        <v>-8000</v>
      </c>
      <c r="L112" s="419">
        <v>-24815.81</v>
      </c>
      <c r="M112" s="5">
        <v>-93850.81</v>
      </c>
      <c r="N112" s="419">
        <v>-27813.360000000001</v>
      </c>
      <c r="O112" s="419">
        <v>-83677.959999999963</v>
      </c>
      <c r="P112" s="419">
        <v>-43026.06</v>
      </c>
      <c r="Q112" s="419">
        <v>-90892.21</v>
      </c>
      <c r="R112" s="5">
        <v>-245409.58999999997</v>
      </c>
      <c r="S112" s="325">
        <v>-20410</v>
      </c>
      <c r="T112" s="325">
        <v>-12063.96</v>
      </c>
      <c r="U112" s="325">
        <v>-68712.94</v>
      </c>
      <c r="V112" s="325">
        <v>-157384.30000000002</v>
      </c>
      <c r="W112" s="5">
        <v>-258571.2</v>
      </c>
      <c r="X112" s="5">
        <v>-597831.6</v>
      </c>
      <c r="Y112" s="139">
        <v>0.71003907502642605</v>
      </c>
      <c r="Z112" s="409"/>
      <c r="AA112" s="205"/>
    </row>
    <row r="113" spans="1:28" ht="14.25" customHeight="1" x14ac:dyDescent="0.2">
      <c r="A113" s="79"/>
      <c r="B113" s="104" t="s">
        <v>212</v>
      </c>
      <c r="C113" s="395"/>
      <c r="D113" s="395"/>
      <c r="E113" s="160"/>
      <c r="F113" s="160"/>
      <c r="G113" s="206" t="s">
        <v>213</v>
      </c>
      <c r="H113" s="1">
        <v>-160230</v>
      </c>
      <c r="I113" s="113">
        <v>0</v>
      </c>
      <c r="J113" s="113">
        <v>0</v>
      </c>
      <c r="K113" s="113">
        <v>0</v>
      </c>
      <c r="L113" s="90">
        <v>-7489.45</v>
      </c>
      <c r="M113" s="91">
        <v>-7489.45</v>
      </c>
      <c r="N113" s="174">
        <v>-1951.5</v>
      </c>
      <c r="O113" s="174">
        <v>-5459</v>
      </c>
      <c r="P113" s="174">
        <v>-3600</v>
      </c>
      <c r="Q113" s="174">
        <v>-5020.66</v>
      </c>
      <c r="R113" s="90">
        <v>-16031.16</v>
      </c>
      <c r="S113" s="321">
        <v>-6470</v>
      </c>
      <c r="T113" s="321">
        <v>-2263.9599999999991</v>
      </c>
      <c r="U113" s="321">
        <v>-18157.91</v>
      </c>
      <c r="V113" s="321">
        <v>-9523.3799999999974</v>
      </c>
      <c r="W113" s="90">
        <v>-36415.25</v>
      </c>
      <c r="X113" s="90">
        <v>-59935.86</v>
      </c>
      <c r="Y113" s="178">
        <v>0.37406141172065155</v>
      </c>
      <c r="Z113" s="409"/>
      <c r="AA113" s="205"/>
    </row>
    <row r="114" spans="1:28" ht="14.25" hidden="1" customHeight="1" x14ac:dyDescent="0.2">
      <c r="A114" s="79"/>
      <c r="B114" s="104" t="s">
        <v>214</v>
      </c>
      <c r="C114" s="395"/>
      <c r="D114" s="395"/>
      <c r="E114" s="160"/>
      <c r="F114" s="160"/>
      <c r="G114" s="206" t="s">
        <v>215</v>
      </c>
      <c r="H114" s="1"/>
      <c r="I114" s="80">
        <v>0</v>
      </c>
      <c r="J114" s="80">
        <v>0</v>
      </c>
      <c r="K114" s="80">
        <v>0</v>
      </c>
      <c r="L114" s="80">
        <v>0</v>
      </c>
      <c r="M114" s="80">
        <v>0</v>
      </c>
      <c r="N114" s="174">
        <v>0</v>
      </c>
      <c r="O114" s="174">
        <v>0</v>
      </c>
      <c r="P114" s="174">
        <v>0</v>
      </c>
      <c r="Q114" s="174">
        <v>0</v>
      </c>
      <c r="R114" s="80">
        <v>0</v>
      </c>
      <c r="S114" s="322">
        <v>0</v>
      </c>
      <c r="T114" s="322">
        <v>0</v>
      </c>
      <c r="U114" s="322">
        <v>0</v>
      </c>
      <c r="V114" s="321">
        <v>0</v>
      </c>
      <c r="W114" s="321">
        <v>0</v>
      </c>
      <c r="X114" s="80">
        <v>0</v>
      </c>
      <c r="Y114" s="178"/>
      <c r="Z114" s="409"/>
      <c r="AA114" s="205"/>
    </row>
    <row r="115" spans="1:28" ht="14.25" customHeight="1" x14ac:dyDescent="0.2">
      <c r="A115" s="79"/>
      <c r="B115" s="104" t="s">
        <v>216</v>
      </c>
      <c r="C115" s="395"/>
      <c r="D115" s="395"/>
      <c r="E115" s="160"/>
      <c r="F115" s="160"/>
      <c r="G115" s="206" t="s">
        <v>217</v>
      </c>
      <c r="H115" s="1">
        <v>-88400</v>
      </c>
      <c r="I115" s="80">
        <v>0</v>
      </c>
      <c r="J115" s="90">
        <v>-700</v>
      </c>
      <c r="K115" s="80">
        <v>0</v>
      </c>
      <c r="L115" s="80">
        <v>0</v>
      </c>
      <c r="M115" s="91">
        <v>-700</v>
      </c>
      <c r="N115" s="174">
        <v>-4000</v>
      </c>
      <c r="O115" s="174">
        <v>-3086.15</v>
      </c>
      <c r="P115" s="174">
        <v>0</v>
      </c>
      <c r="Q115" s="174">
        <v>0</v>
      </c>
      <c r="R115" s="90">
        <v>-7086.15</v>
      </c>
      <c r="S115" s="322">
        <v>0</v>
      </c>
      <c r="T115" s="322">
        <v>0</v>
      </c>
      <c r="U115" s="90">
        <v>-16412.54</v>
      </c>
      <c r="V115" s="321">
        <v>-78000</v>
      </c>
      <c r="W115" s="321">
        <v>-94412.540000000008</v>
      </c>
      <c r="X115" s="90">
        <v>-102198.69</v>
      </c>
      <c r="Y115" s="178">
        <v>1.1560937782805429</v>
      </c>
      <c r="Z115" s="409"/>
      <c r="AA115" s="205"/>
    </row>
    <row r="116" spans="1:28" ht="14.25" customHeight="1" x14ac:dyDescent="0.2">
      <c r="A116" s="79"/>
      <c r="B116" s="104" t="s">
        <v>218</v>
      </c>
      <c r="C116" s="395"/>
      <c r="D116" s="395"/>
      <c r="E116" s="160"/>
      <c r="F116" s="160"/>
      <c r="G116" s="206" t="s">
        <v>219</v>
      </c>
      <c r="H116" s="1"/>
      <c r="I116" s="80">
        <v>0</v>
      </c>
      <c r="J116" s="80">
        <v>0</v>
      </c>
      <c r="K116" s="80">
        <v>0</v>
      </c>
      <c r="L116" s="80">
        <v>0</v>
      </c>
      <c r="M116" s="80">
        <v>0</v>
      </c>
      <c r="N116" s="174">
        <v>0</v>
      </c>
      <c r="O116" s="174">
        <v>0</v>
      </c>
      <c r="P116" s="174">
        <v>0</v>
      </c>
      <c r="Q116" s="174">
        <v>0</v>
      </c>
      <c r="R116" s="80">
        <v>0</v>
      </c>
      <c r="S116" s="322">
        <v>0</v>
      </c>
      <c r="T116" s="90">
        <v>-1800</v>
      </c>
      <c r="U116" s="322">
        <v>0</v>
      </c>
      <c r="V116" s="322">
        <v>0</v>
      </c>
      <c r="W116" s="90">
        <v>-1800</v>
      </c>
      <c r="X116" s="90">
        <v>-1800</v>
      </c>
      <c r="Y116" s="420" t="s">
        <v>58</v>
      </c>
      <c r="Z116" s="409"/>
      <c r="AA116" s="205"/>
    </row>
    <row r="117" spans="1:28" ht="14.25" customHeight="1" x14ac:dyDescent="0.2">
      <c r="A117" s="79"/>
      <c r="B117" s="104" t="s">
        <v>220</v>
      </c>
      <c r="C117" s="395"/>
      <c r="D117" s="395"/>
      <c r="E117" s="160"/>
      <c r="F117" s="160"/>
      <c r="G117" s="206" t="s">
        <v>221</v>
      </c>
      <c r="H117" s="1">
        <v>-15470</v>
      </c>
      <c r="I117" s="80">
        <v>0</v>
      </c>
      <c r="J117" s="80">
        <v>0</v>
      </c>
      <c r="K117" s="80">
        <v>0</v>
      </c>
      <c r="L117" s="80">
        <v>0</v>
      </c>
      <c r="M117" s="80">
        <v>0</v>
      </c>
      <c r="N117" s="174">
        <v>0</v>
      </c>
      <c r="O117" s="174">
        <v>0</v>
      </c>
      <c r="P117" s="174">
        <v>0</v>
      </c>
      <c r="Q117" s="174">
        <v>0</v>
      </c>
      <c r="R117" s="80">
        <v>0</v>
      </c>
      <c r="S117" s="322">
        <v>0</v>
      </c>
      <c r="T117" s="322">
        <v>0</v>
      </c>
      <c r="U117" s="322">
        <v>0</v>
      </c>
      <c r="V117" s="321">
        <v>0</v>
      </c>
      <c r="W117" s="321">
        <v>0</v>
      </c>
      <c r="X117" s="80">
        <v>0</v>
      </c>
      <c r="Y117" s="474">
        <v>0</v>
      </c>
      <c r="Z117" s="409"/>
      <c r="AA117" s="205"/>
    </row>
    <row r="118" spans="1:28" ht="14.25" customHeight="1" x14ac:dyDescent="0.2">
      <c r="A118" s="79"/>
      <c r="B118" s="104" t="s">
        <v>222</v>
      </c>
      <c r="C118" s="395"/>
      <c r="D118" s="395"/>
      <c r="E118" s="160"/>
      <c r="F118" s="160"/>
      <c r="G118" s="206" t="s">
        <v>223</v>
      </c>
      <c r="H118" s="1">
        <v>-86190</v>
      </c>
      <c r="I118" s="90">
        <v>-34265</v>
      </c>
      <c r="J118" s="90">
        <v>-10070</v>
      </c>
      <c r="K118" s="80">
        <v>0</v>
      </c>
      <c r="L118" s="90">
        <v>-1500</v>
      </c>
      <c r="M118" s="90">
        <v>-45835</v>
      </c>
      <c r="N118" s="174">
        <v>-2650</v>
      </c>
      <c r="O118" s="174">
        <v>-499.9999999999709</v>
      </c>
      <c r="P118" s="174">
        <v>0</v>
      </c>
      <c r="Q118" s="174">
        <v>0</v>
      </c>
      <c r="R118" s="90">
        <v>-3149.9999999999709</v>
      </c>
      <c r="S118" s="90">
        <v>-5940</v>
      </c>
      <c r="T118" s="322">
        <v>0</v>
      </c>
      <c r="U118" s="322">
        <v>0</v>
      </c>
      <c r="V118" s="90">
        <v>-67807</v>
      </c>
      <c r="W118" s="90">
        <v>-73747</v>
      </c>
      <c r="X118" s="90">
        <v>-122731.99999999997</v>
      </c>
      <c r="Y118" s="178">
        <v>1.4239702981784426</v>
      </c>
      <c r="Z118" s="409"/>
      <c r="AA118" s="205"/>
    </row>
    <row r="119" spans="1:28" ht="18" customHeight="1" x14ac:dyDescent="0.2">
      <c r="A119" s="79"/>
      <c r="B119" s="104" t="s">
        <v>224</v>
      </c>
      <c r="C119" s="395"/>
      <c r="D119" s="395"/>
      <c r="E119" s="160"/>
      <c r="F119" s="160"/>
      <c r="G119" s="109" t="s">
        <v>225</v>
      </c>
      <c r="H119" s="1"/>
      <c r="I119" s="80">
        <v>0</v>
      </c>
      <c r="J119" s="80">
        <v>0</v>
      </c>
      <c r="K119" s="80">
        <v>0</v>
      </c>
      <c r="L119" s="80">
        <v>0</v>
      </c>
      <c r="M119" s="80">
        <v>0</v>
      </c>
      <c r="N119" s="174">
        <v>0</v>
      </c>
      <c r="O119" s="174">
        <v>0</v>
      </c>
      <c r="P119" s="174">
        <v>0</v>
      </c>
      <c r="Q119" s="174">
        <v>0</v>
      </c>
      <c r="R119" s="174">
        <v>0</v>
      </c>
      <c r="S119" s="322">
        <v>0</v>
      </c>
      <c r="T119" s="322">
        <v>0</v>
      </c>
      <c r="U119" s="322">
        <v>0</v>
      </c>
      <c r="V119" s="321">
        <v>0</v>
      </c>
      <c r="W119" s="321">
        <v>0</v>
      </c>
      <c r="X119" s="80">
        <v>0</v>
      </c>
      <c r="Y119" s="178"/>
      <c r="Z119" s="409"/>
      <c r="AA119" s="205"/>
    </row>
    <row r="120" spans="1:28" ht="14.25" customHeight="1" x14ac:dyDescent="0.2">
      <c r="A120" s="79"/>
      <c r="B120" s="104" t="s">
        <v>226</v>
      </c>
      <c r="C120" s="395"/>
      <c r="D120" s="395"/>
      <c r="E120" s="160"/>
      <c r="F120" s="160"/>
      <c r="G120" s="206" t="s">
        <v>227</v>
      </c>
      <c r="H120" s="1">
        <v>-22100</v>
      </c>
      <c r="I120" s="80">
        <v>0</v>
      </c>
      <c r="J120" s="80">
        <v>0</v>
      </c>
      <c r="K120" s="80">
        <v>0</v>
      </c>
      <c r="L120" s="80">
        <v>0</v>
      </c>
      <c r="M120" s="80">
        <v>0</v>
      </c>
      <c r="N120" s="174">
        <v>0</v>
      </c>
      <c r="O120" s="174">
        <v>0</v>
      </c>
      <c r="P120" s="174">
        <v>0</v>
      </c>
      <c r="Q120" s="174">
        <v>0</v>
      </c>
      <c r="R120" s="174">
        <v>0</v>
      </c>
      <c r="S120" s="322">
        <v>0</v>
      </c>
      <c r="T120" s="322">
        <v>0</v>
      </c>
      <c r="U120" s="322">
        <v>0</v>
      </c>
      <c r="V120" s="321">
        <v>0</v>
      </c>
      <c r="W120" s="321">
        <v>0</v>
      </c>
      <c r="X120" s="80">
        <v>0</v>
      </c>
      <c r="Y120" s="178">
        <v>0</v>
      </c>
      <c r="Z120" s="409"/>
      <c r="AA120" s="205"/>
    </row>
    <row r="121" spans="1:28" ht="14.25" customHeight="1" x14ac:dyDescent="0.2">
      <c r="A121" s="79"/>
      <c r="B121" s="104" t="s">
        <v>228</v>
      </c>
      <c r="C121" s="395"/>
      <c r="D121" s="395"/>
      <c r="E121" s="160"/>
      <c r="F121" s="160"/>
      <c r="G121" s="160" t="s">
        <v>229</v>
      </c>
      <c r="H121" s="90">
        <v>-106080</v>
      </c>
      <c r="I121" s="90">
        <v>-8000</v>
      </c>
      <c r="J121" s="90">
        <v>-8000</v>
      </c>
      <c r="K121" s="90">
        <v>-8000</v>
      </c>
      <c r="L121" s="90">
        <v>-8000</v>
      </c>
      <c r="M121" s="90">
        <v>-32000</v>
      </c>
      <c r="N121" s="174">
        <v>-8000</v>
      </c>
      <c r="O121" s="174">
        <v>-8000</v>
      </c>
      <c r="P121" s="174">
        <v>-8000</v>
      </c>
      <c r="Q121" s="174">
        <v>-8000</v>
      </c>
      <c r="R121" s="174">
        <v>-32000</v>
      </c>
      <c r="S121" s="322">
        <v>-8000</v>
      </c>
      <c r="T121" s="322">
        <v>-8000</v>
      </c>
      <c r="U121" s="322">
        <v>-8000</v>
      </c>
      <c r="V121" s="321">
        <v>-8000</v>
      </c>
      <c r="W121" s="321">
        <v>-32000</v>
      </c>
      <c r="X121" s="90">
        <v>-96000</v>
      </c>
      <c r="Y121" s="178">
        <v>0.90497737556561086</v>
      </c>
      <c r="Z121" s="409"/>
      <c r="AA121" s="205"/>
    </row>
    <row r="122" spans="1:28" ht="14.25" customHeight="1" x14ac:dyDescent="0.2">
      <c r="A122" s="79"/>
      <c r="B122" s="104" t="s">
        <v>230</v>
      </c>
      <c r="C122" s="395"/>
      <c r="D122" s="395"/>
      <c r="E122" s="160"/>
      <c r="F122" s="160"/>
      <c r="G122" s="421" t="s">
        <v>371</v>
      </c>
      <c r="H122" s="90">
        <v>-363500</v>
      </c>
      <c r="I122" s="80">
        <v>0</v>
      </c>
      <c r="J122" s="80">
        <v>0</v>
      </c>
      <c r="K122" s="80">
        <v>0</v>
      </c>
      <c r="L122" s="1">
        <v>-7826.36</v>
      </c>
      <c r="M122" s="91">
        <v>-7826.36</v>
      </c>
      <c r="N122" s="174">
        <v>-11211.86</v>
      </c>
      <c r="O122" s="174">
        <v>-66632.81</v>
      </c>
      <c r="P122" s="174">
        <v>-31426.06</v>
      </c>
      <c r="Q122" s="174">
        <v>-77871.55</v>
      </c>
      <c r="R122" s="91">
        <v>-187142.28</v>
      </c>
      <c r="S122" s="322">
        <v>0</v>
      </c>
      <c r="T122" s="322">
        <v>0</v>
      </c>
      <c r="U122" s="90">
        <v>-26142.489999999998</v>
      </c>
      <c r="V122" s="90">
        <v>5946.0799999999981</v>
      </c>
      <c r="W122" s="91">
        <v>-20196.41</v>
      </c>
      <c r="X122" s="91">
        <v>-215165.05</v>
      </c>
      <c r="Y122" s="178">
        <v>0.59192585969738654</v>
      </c>
      <c r="Z122" s="409"/>
      <c r="AA122" s="205"/>
      <c r="AB122" s="199"/>
    </row>
    <row r="123" spans="1:28" ht="14.25" customHeight="1" x14ac:dyDescent="0.2">
      <c r="A123" s="79"/>
      <c r="B123" s="417" t="s">
        <v>231</v>
      </c>
      <c r="C123" s="418"/>
      <c r="D123" s="418"/>
      <c r="E123" s="538" t="s">
        <v>232</v>
      </c>
      <c r="F123" s="539"/>
      <c r="G123" s="539"/>
      <c r="H123" s="419">
        <v>-140890</v>
      </c>
      <c r="I123" s="165">
        <v>0</v>
      </c>
      <c r="J123" s="165">
        <v>0</v>
      </c>
      <c r="K123" s="419">
        <v>-6319.94</v>
      </c>
      <c r="L123" s="419">
        <v>-8521.4599999999991</v>
      </c>
      <c r="M123" s="5">
        <v>-14841.399999999998</v>
      </c>
      <c r="N123" s="419">
        <v>-268.3</v>
      </c>
      <c r="O123" s="419">
        <v>-6237.44</v>
      </c>
      <c r="P123" s="419">
        <v>-9957.5</v>
      </c>
      <c r="Q123" s="419">
        <v>-3319.09</v>
      </c>
      <c r="R123" s="5">
        <v>-19782.329999999998</v>
      </c>
      <c r="S123" s="325">
        <v>-12073.34</v>
      </c>
      <c r="T123" s="325">
        <v>-12503.21</v>
      </c>
      <c r="U123" s="325">
        <v>-30087.1</v>
      </c>
      <c r="V123" s="325">
        <v>3697.6</v>
      </c>
      <c r="W123" s="5">
        <v>-50966.049999999996</v>
      </c>
      <c r="X123" s="5">
        <v>-85589.779999999984</v>
      </c>
      <c r="Y123" s="139">
        <v>0.60749364752643897</v>
      </c>
      <c r="Z123" s="409"/>
      <c r="AA123" s="205"/>
    </row>
    <row r="124" spans="1:28" ht="14.25" customHeight="1" x14ac:dyDescent="0.2">
      <c r="A124" s="79"/>
      <c r="B124" s="104" t="s">
        <v>233</v>
      </c>
      <c r="C124" s="395"/>
      <c r="D124" s="395"/>
      <c r="E124" s="395"/>
      <c r="F124" s="395"/>
      <c r="G124" s="206" t="s">
        <v>234</v>
      </c>
      <c r="H124" s="90">
        <v>-95580</v>
      </c>
      <c r="I124" s="80">
        <v>0</v>
      </c>
      <c r="J124" s="80">
        <v>0</v>
      </c>
      <c r="K124" s="90">
        <v>-6319.94</v>
      </c>
      <c r="L124" s="90">
        <v>-8521.4599999999991</v>
      </c>
      <c r="M124" s="90">
        <v>-14841.399999999998</v>
      </c>
      <c r="N124" s="174">
        <v>-268.3</v>
      </c>
      <c r="O124" s="174">
        <v>-6237.44</v>
      </c>
      <c r="P124" s="174">
        <v>-9957.5</v>
      </c>
      <c r="Q124" s="174">
        <v>-3319.09</v>
      </c>
      <c r="R124" s="90">
        <v>-19782.329999999998</v>
      </c>
      <c r="S124" s="321">
        <v>-12073.34</v>
      </c>
      <c r="T124" s="321">
        <v>-12503.21</v>
      </c>
      <c r="U124" s="321">
        <v>-30087.1</v>
      </c>
      <c r="V124" s="90">
        <v>3697.6</v>
      </c>
      <c r="W124" s="90">
        <v>-50966.049999999996</v>
      </c>
      <c r="X124" s="90">
        <v>-85589.779999999984</v>
      </c>
      <c r="Y124" s="387">
        <v>0.8954779242519354</v>
      </c>
      <c r="Z124" s="409"/>
      <c r="AA124" s="205"/>
    </row>
    <row r="125" spans="1:28" ht="14.25" customHeight="1" x14ac:dyDescent="0.2">
      <c r="A125" s="79"/>
      <c r="B125" s="104" t="s">
        <v>235</v>
      </c>
      <c r="C125" s="395"/>
      <c r="D125" s="395"/>
      <c r="E125" s="395"/>
      <c r="F125" s="395"/>
      <c r="G125" s="206" t="s">
        <v>236</v>
      </c>
      <c r="H125" s="90">
        <v>-6630</v>
      </c>
      <c r="I125" s="80">
        <v>0</v>
      </c>
      <c r="J125" s="80">
        <v>0</v>
      </c>
      <c r="K125" s="80">
        <v>0</v>
      </c>
      <c r="L125" s="80">
        <v>0</v>
      </c>
      <c r="M125" s="80">
        <v>0</v>
      </c>
      <c r="N125" s="174">
        <v>0</v>
      </c>
      <c r="O125" s="174">
        <v>0</v>
      </c>
      <c r="P125" s="174">
        <v>0</v>
      </c>
      <c r="Q125" s="174">
        <v>0</v>
      </c>
      <c r="R125" s="80">
        <v>0</v>
      </c>
      <c r="S125" s="322">
        <v>0</v>
      </c>
      <c r="T125" s="322">
        <v>0</v>
      </c>
      <c r="U125" s="322">
        <v>0</v>
      </c>
      <c r="V125" s="321">
        <v>0</v>
      </c>
      <c r="W125" s="321">
        <v>0</v>
      </c>
      <c r="X125" s="80">
        <v>0</v>
      </c>
      <c r="Y125" s="95">
        <v>0</v>
      </c>
      <c r="Z125" s="409"/>
      <c r="AA125" s="205"/>
    </row>
    <row r="126" spans="1:28" ht="14.25" customHeight="1" x14ac:dyDescent="0.2">
      <c r="A126" s="79"/>
      <c r="B126" s="104" t="s">
        <v>237</v>
      </c>
      <c r="C126" s="395"/>
      <c r="D126" s="395"/>
      <c r="E126" s="395"/>
      <c r="F126" s="395"/>
      <c r="G126" s="206" t="s">
        <v>238</v>
      </c>
      <c r="H126" s="90">
        <v>-5530</v>
      </c>
      <c r="I126" s="80">
        <v>0</v>
      </c>
      <c r="J126" s="80">
        <v>0</v>
      </c>
      <c r="K126" s="80">
        <v>0</v>
      </c>
      <c r="L126" s="80">
        <v>0</v>
      </c>
      <c r="M126" s="80">
        <v>0</v>
      </c>
      <c r="N126" s="174">
        <v>0</v>
      </c>
      <c r="O126" s="174">
        <v>0</v>
      </c>
      <c r="P126" s="174">
        <v>0</v>
      </c>
      <c r="Q126" s="174">
        <v>0</v>
      </c>
      <c r="R126" s="80">
        <v>0</v>
      </c>
      <c r="S126" s="322">
        <v>0</v>
      </c>
      <c r="T126" s="322">
        <v>0</v>
      </c>
      <c r="U126" s="322">
        <v>0</v>
      </c>
      <c r="V126" s="321">
        <v>0</v>
      </c>
      <c r="W126" s="321">
        <v>0</v>
      </c>
      <c r="X126" s="80">
        <v>0</v>
      </c>
      <c r="Y126" s="95">
        <v>0</v>
      </c>
      <c r="Z126" s="409"/>
      <c r="AA126" s="205"/>
    </row>
    <row r="127" spans="1:28" ht="14.25" customHeight="1" x14ac:dyDescent="0.2">
      <c r="A127" s="79"/>
      <c r="B127" s="104" t="s">
        <v>239</v>
      </c>
      <c r="C127" s="395"/>
      <c r="D127" s="395"/>
      <c r="E127" s="395"/>
      <c r="F127" s="395"/>
      <c r="G127" s="206" t="s">
        <v>240</v>
      </c>
      <c r="H127" s="90">
        <v>-33150</v>
      </c>
      <c r="I127" s="80">
        <v>0</v>
      </c>
      <c r="J127" s="80">
        <v>0</v>
      </c>
      <c r="K127" s="80">
        <v>0</v>
      </c>
      <c r="L127" s="80">
        <v>0</v>
      </c>
      <c r="M127" s="80">
        <v>0</v>
      </c>
      <c r="N127" s="174">
        <v>0</v>
      </c>
      <c r="O127" s="174">
        <v>0</v>
      </c>
      <c r="P127" s="174">
        <v>0</v>
      </c>
      <c r="Q127" s="174">
        <v>0</v>
      </c>
      <c r="R127" s="80">
        <v>0</v>
      </c>
      <c r="S127" s="322">
        <v>0</v>
      </c>
      <c r="T127" s="322">
        <v>0</v>
      </c>
      <c r="U127" s="322">
        <v>0</v>
      </c>
      <c r="V127" s="321">
        <v>0</v>
      </c>
      <c r="W127" s="321">
        <v>0</v>
      </c>
      <c r="X127" s="80">
        <v>0</v>
      </c>
      <c r="Y127" s="95">
        <v>0</v>
      </c>
      <c r="Z127" s="409"/>
      <c r="AA127" s="205"/>
    </row>
    <row r="128" spans="1:28" ht="14.25" customHeight="1" x14ac:dyDescent="0.2">
      <c r="A128" s="79"/>
      <c r="B128" s="104" t="s">
        <v>241</v>
      </c>
      <c r="C128" s="395"/>
      <c r="D128" s="395"/>
      <c r="E128" s="395"/>
      <c r="F128" s="395"/>
      <c r="G128" s="206" t="s">
        <v>242</v>
      </c>
      <c r="H128" s="113">
        <v>0</v>
      </c>
      <c r="I128" s="80">
        <v>0</v>
      </c>
      <c r="J128" s="80">
        <v>0</v>
      </c>
      <c r="K128" s="80">
        <v>0</v>
      </c>
      <c r="L128" s="80">
        <v>0</v>
      </c>
      <c r="M128" s="80">
        <v>0</v>
      </c>
      <c r="N128" s="174">
        <v>0</v>
      </c>
      <c r="O128" s="174">
        <v>0</v>
      </c>
      <c r="P128" s="174">
        <v>0</v>
      </c>
      <c r="Q128" s="174">
        <v>0</v>
      </c>
      <c r="R128" s="80">
        <v>0</v>
      </c>
      <c r="S128" s="322">
        <v>0</v>
      </c>
      <c r="T128" s="322">
        <v>0</v>
      </c>
      <c r="U128" s="322">
        <v>0</v>
      </c>
      <c r="V128" s="321">
        <v>0</v>
      </c>
      <c r="W128" s="321">
        <v>0</v>
      </c>
      <c r="X128" s="80">
        <v>0</v>
      </c>
      <c r="Y128" s="193"/>
      <c r="Z128" s="409"/>
      <c r="AA128" s="205"/>
    </row>
    <row r="129" spans="1:27" ht="14.25" customHeight="1" x14ac:dyDescent="0.2">
      <c r="A129" s="79"/>
      <c r="B129" s="104" t="s">
        <v>243</v>
      </c>
      <c r="C129" s="395"/>
      <c r="D129" s="395"/>
      <c r="E129" s="395"/>
      <c r="F129" s="395"/>
      <c r="G129" s="206" t="s">
        <v>244</v>
      </c>
      <c r="H129" s="113">
        <v>0</v>
      </c>
      <c r="I129" s="80">
        <v>0</v>
      </c>
      <c r="J129" s="80">
        <v>0</v>
      </c>
      <c r="K129" s="80">
        <v>0</v>
      </c>
      <c r="L129" s="80"/>
      <c r="M129" s="80">
        <v>0</v>
      </c>
      <c r="N129" s="174">
        <v>0</v>
      </c>
      <c r="O129" s="174">
        <v>0</v>
      </c>
      <c r="P129" s="174">
        <v>0</v>
      </c>
      <c r="Q129" s="174">
        <v>0</v>
      </c>
      <c r="R129" s="80">
        <v>0</v>
      </c>
      <c r="S129" s="322">
        <v>0</v>
      </c>
      <c r="T129" s="322">
        <v>0</v>
      </c>
      <c r="U129" s="322">
        <v>0</v>
      </c>
      <c r="V129" s="321">
        <v>0</v>
      </c>
      <c r="W129" s="321">
        <v>0</v>
      </c>
      <c r="X129" s="80">
        <v>0</v>
      </c>
      <c r="Y129" s="422"/>
      <c r="Z129" s="409"/>
      <c r="AA129" s="205"/>
    </row>
    <row r="130" spans="1:27" ht="14.25" customHeight="1" x14ac:dyDescent="0.2">
      <c r="A130" s="79"/>
      <c r="B130" s="104" t="s">
        <v>245</v>
      </c>
      <c r="C130" s="395"/>
      <c r="D130" s="395"/>
      <c r="E130" s="395"/>
      <c r="F130" s="395"/>
      <c r="G130" s="206" t="s">
        <v>246</v>
      </c>
      <c r="H130" s="113">
        <v>0</v>
      </c>
      <c r="I130" s="80"/>
      <c r="J130" s="80"/>
      <c r="K130" s="80"/>
      <c r="L130" s="80"/>
      <c r="M130" s="80"/>
      <c r="N130" s="174">
        <v>0</v>
      </c>
      <c r="O130" s="174">
        <v>0</v>
      </c>
      <c r="P130" s="174">
        <v>0</v>
      </c>
      <c r="Q130" s="174">
        <v>0</v>
      </c>
      <c r="R130" s="80"/>
      <c r="S130" s="322">
        <v>0</v>
      </c>
      <c r="T130" s="322">
        <v>0</v>
      </c>
      <c r="U130" s="322">
        <v>0</v>
      </c>
      <c r="V130" s="321">
        <v>0</v>
      </c>
      <c r="W130" s="321"/>
      <c r="X130" s="80"/>
      <c r="Y130" s="422"/>
      <c r="Z130" s="409"/>
      <c r="AA130" s="205"/>
    </row>
    <row r="131" spans="1:27" ht="14.25" customHeight="1" x14ac:dyDescent="0.2">
      <c r="A131" s="79"/>
      <c r="B131" s="417" t="s">
        <v>247</v>
      </c>
      <c r="C131" s="418"/>
      <c r="D131" s="418"/>
      <c r="E131" s="538" t="s">
        <v>248</v>
      </c>
      <c r="F131" s="539"/>
      <c r="G131" s="539"/>
      <c r="H131" s="419">
        <v>-104000</v>
      </c>
      <c r="I131" s="165">
        <v>0</v>
      </c>
      <c r="J131" s="165">
        <v>0</v>
      </c>
      <c r="K131" s="165">
        <v>0</v>
      </c>
      <c r="L131" s="165">
        <v>0</v>
      </c>
      <c r="M131" s="165">
        <v>0</v>
      </c>
      <c r="N131" s="165">
        <v>0</v>
      </c>
      <c r="O131" s="165">
        <v>0</v>
      </c>
      <c r="P131" s="165">
        <v>0</v>
      </c>
      <c r="Q131" s="165">
        <v>0</v>
      </c>
      <c r="R131" s="166">
        <v>0</v>
      </c>
      <c r="S131" s="200">
        <v>0</v>
      </c>
      <c r="T131" s="200">
        <v>0</v>
      </c>
      <c r="U131" s="200">
        <v>0</v>
      </c>
      <c r="V131" s="200">
        <v>0</v>
      </c>
      <c r="W131" s="200">
        <v>0</v>
      </c>
      <c r="X131" s="165">
        <v>0</v>
      </c>
      <c r="Y131" s="139">
        <v>0</v>
      </c>
      <c r="Z131" s="409"/>
      <c r="AA131" s="205"/>
    </row>
    <row r="132" spans="1:27" ht="14.25" customHeight="1" x14ac:dyDescent="0.2">
      <c r="A132" s="79"/>
      <c r="B132" s="104" t="s">
        <v>249</v>
      </c>
      <c r="C132" s="395"/>
      <c r="D132" s="395"/>
      <c r="E132" s="395"/>
      <c r="F132" s="395"/>
      <c r="G132" s="206" t="s">
        <v>250</v>
      </c>
      <c r="H132" s="89"/>
      <c r="I132" s="80">
        <v>0</v>
      </c>
      <c r="J132" s="80">
        <v>0</v>
      </c>
      <c r="K132" s="80"/>
      <c r="L132" s="80">
        <v>0</v>
      </c>
      <c r="M132" s="80">
        <v>0</v>
      </c>
      <c r="N132" s="174">
        <v>0</v>
      </c>
      <c r="O132" s="174">
        <v>0</v>
      </c>
      <c r="P132" s="174">
        <v>0</v>
      </c>
      <c r="Q132" s="174">
        <v>0</v>
      </c>
      <c r="R132" s="80">
        <v>0</v>
      </c>
      <c r="S132" s="322">
        <v>0</v>
      </c>
      <c r="T132" s="322">
        <v>0</v>
      </c>
      <c r="U132" s="322">
        <v>0</v>
      </c>
      <c r="V132" s="321">
        <v>0</v>
      </c>
      <c r="W132" s="321">
        <v>0</v>
      </c>
      <c r="X132" s="80">
        <v>0</v>
      </c>
      <c r="Y132" s="422"/>
      <c r="Z132" s="409"/>
      <c r="AA132" s="205"/>
    </row>
    <row r="133" spans="1:27" ht="29.25" customHeight="1" x14ac:dyDescent="0.2">
      <c r="A133" s="79"/>
      <c r="B133" s="104" t="s">
        <v>251</v>
      </c>
      <c r="C133" s="395"/>
      <c r="D133" s="395"/>
      <c r="E133" s="395"/>
      <c r="F133" s="395"/>
      <c r="G133" s="108" t="s">
        <v>252</v>
      </c>
      <c r="H133" s="90">
        <v>-100000</v>
      </c>
      <c r="I133" s="80">
        <v>0</v>
      </c>
      <c r="J133" s="80">
        <v>0</v>
      </c>
      <c r="K133" s="80"/>
      <c r="L133" s="80">
        <v>0</v>
      </c>
      <c r="M133" s="80">
        <v>0</v>
      </c>
      <c r="N133" s="174">
        <v>0</v>
      </c>
      <c r="O133" s="174">
        <v>0</v>
      </c>
      <c r="P133" s="174">
        <v>0</v>
      </c>
      <c r="Q133" s="174">
        <v>0</v>
      </c>
      <c r="R133" s="80">
        <v>0</v>
      </c>
      <c r="S133" s="322">
        <v>0</v>
      </c>
      <c r="T133" s="322">
        <v>0</v>
      </c>
      <c r="U133" s="322">
        <v>0</v>
      </c>
      <c r="V133" s="321">
        <v>0</v>
      </c>
      <c r="W133" s="321">
        <v>0</v>
      </c>
      <c r="X133" s="80">
        <v>0</v>
      </c>
      <c r="Y133" s="422"/>
      <c r="Z133" s="409"/>
      <c r="AA133" s="205"/>
    </row>
    <row r="134" spans="1:27" ht="14.25" customHeight="1" x14ac:dyDescent="0.2">
      <c r="A134" s="79"/>
      <c r="B134" s="104" t="s">
        <v>253</v>
      </c>
      <c r="C134" s="395"/>
      <c r="D134" s="395"/>
      <c r="E134" s="395"/>
      <c r="F134" s="395"/>
      <c r="G134" s="206" t="s">
        <v>254</v>
      </c>
      <c r="H134" s="90">
        <v>-4000</v>
      </c>
      <c r="I134" s="80">
        <v>0</v>
      </c>
      <c r="J134" s="80">
        <v>0</v>
      </c>
      <c r="K134" s="80"/>
      <c r="L134" s="80">
        <v>0</v>
      </c>
      <c r="M134" s="80">
        <v>0</v>
      </c>
      <c r="N134" s="174">
        <v>0</v>
      </c>
      <c r="O134" s="174">
        <v>0</v>
      </c>
      <c r="P134" s="174">
        <v>0</v>
      </c>
      <c r="Q134" s="174">
        <v>0</v>
      </c>
      <c r="R134" s="80">
        <v>0</v>
      </c>
      <c r="S134" s="322">
        <v>0</v>
      </c>
      <c r="T134" s="322">
        <v>0</v>
      </c>
      <c r="U134" s="322">
        <v>0</v>
      </c>
      <c r="V134" s="321">
        <v>0</v>
      </c>
      <c r="W134" s="321">
        <v>0</v>
      </c>
      <c r="X134" s="80">
        <v>0</v>
      </c>
      <c r="Y134" s="423"/>
      <c r="Z134" s="409"/>
      <c r="AA134" s="205"/>
    </row>
    <row r="135" spans="1:27" ht="33" customHeight="1" x14ac:dyDescent="0.2">
      <c r="A135" s="79"/>
      <c r="B135" s="104" t="s">
        <v>255</v>
      </c>
      <c r="C135" s="395"/>
      <c r="D135" s="395"/>
      <c r="E135" s="395"/>
      <c r="F135" s="395"/>
      <c r="G135" s="109" t="s">
        <v>256</v>
      </c>
      <c r="H135" s="113">
        <v>0</v>
      </c>
      <c r="I135" s="80">
        <v>0</v>
      </c>
      <c r="J135" s="80">
        <v>0</v>
      </c>
      <c r="K135" s="80"/>
      <c r="L135" s="80">
        <v>0</v>
      </c>
      <c r="M135" s="80">
        <v>0</v>
      </c>
      <c r="N135" s="174">
        <v>0</v>
      </c>
      <c r="O135" s="174">
        <v>0</v>
      </c>
      <c r="P135" s="174">
        <v>0</v>
      </c>
      <c r="Q135" s="174">
        <v>0</v>
      </c>
      <c r="R135" s="80">
        <v>0</v>
      </c>
      <c r="S135" s="322">
        <v>0</v>
      </c>
      <c r="T135" s="322">
        <v>0</v>
      </c>
      <c r="U135" s="322">
        <v>0</v>
      </c>
      <c r="V135" s="321">
        <v>0</v>
      </c>
      <c r="W135" s="321">
        <v>0</v>
      </c>
      <c r="X135" s="80">
        <v>0</v>
      </c>
      <c r="Y135" s="420"/>
      <c r="Z135" s="409"/>
      <c r="AA135" s="205"/>
    </row>
    <row r="136" spans="1:27" ht="14.25" customHeight="1" x14ac:dyDescent="0.2">
      <c r="A136" s="79"/>
      <c r="B136" s="417" t="s">
        <v>257</v>
      </c>
      <c r="C136" s="418"/>
      <c r="D136" s="418"/>
      <c r="E136" s="538" t="s">
        <v>258</v>
      </c>
      <c r="F136" s="539"/>
      <c r="G136" s="539"/>
      <c r="H136" s="5">
        <v>-2485780</v>
      </c>
      <c r="I136" s="5">
        <v>-6956.3099999999995</v>
      </c>
      <c r="J136" s="5">
        <v>-272954.54000000004</v>
      </c>
      <c r="K136" s="5">
        <v>-2956.31</v>
      </c>
      <c r="L136" s="5">
        <v>-294554.52999999997</v>
      </c>
      <c r="M136" s="5">
        <v>-577421.68999999994</v>
      </c>
      <c r="N136" s="5">
        <v>-2956.31</v>
      </c>
      <c r="O136" s="5">
        <v>-214858.09</v>
      </c>
      <c r="P136" s="5">
        <v>-2956.31</v>
      </c>
      <c r="Q136" s="5">
        <v>-2956.3100000000013</v>
      </c>
      <c r="R136" s="5">
        <v>-223727.02</v>
      </c>
      <c r="S136" s="325">
        <v>-178602.90000000002</v>
      </c>
      <c r="T136" s="325">
        <v>-161861.53</v>
      </c>
      <c r="U136" s="325">
        <v>-158185.62999999998</v>
      </c>
      <c r="V136" s="325">
        <v>-189700.22999999998</v>
      </c>
      <c r="W136" s="5">
        <v>-688350.29</v>
      </c>
      <c r="X136" s="5">
        <v>-1489499</v>
      </c>
      <c r="Y136" s="139">
        <v>0.59920789450393841</v>
      </c>
      <c r="Z136" s="409"/>
      <c r="AA136" s="205"/>
    </row>
    <row r="137" spans="1:27" ht="14.25" customHeight="1" x14ac:dyDescent="0.2">
      <c r="A137" s="79"/>
      <c r="B137" s="104" t="s">
        <v>259</v>
      </c>
      <c r="C137" s="395"/>
      <c r="D137" s="395"/>
      <c r="E137" s="395"/>
      <c r="F137" s="395"/>
      <c r="G137" s="206" t="s">
        <v>260</v>
      </c>
      <c r="H137" s="80">
        <v>0</v>
      </c>
      <c r="I137" s="80"/>
      <c r="J137" s="80">
        <v>0</v>
      </c>
      <c r="K137" s="80">
        <v>0</v>
      </c>
      <c r="L137" s="80">
        <v>0</v>
      </c>
      <c r="M137" s="80">
        <v>0</v>
      </c>
      <c r="N137" s="174">
        <v>0</v>
      </c>
      <c r="O137" s="174">
        <v>0</v>
      </c>
      <c r="P137" s="174">
        <v>0</v>
      </c>
      <c r="Q137" s="174">
        <v>0</v>
      </c>
      <c r="R137" s="80">
        <v>0</v>
      </c>
      <c r="S137" s="322">
        <v>0</v>
      </c>
      <c r="T137" s="322">
        <v>0</v>
      </c>
      <c r="U137" s="321">
        <v>0</v>
      </c>
      <c r="V137" s="321">
        <v>0</v>
      </c>
      <c r="W137" s="321">
        <v>0</v>
      </c>
      <c r="X137" s="80">
        <v>0</v>
      </c>
      <c r="Y137" s="420"/>
      <c r="Z137" s="409"/>
      <c r="AA137" s="205"/>
    </row>
    <row r="138" spans="1:27" ht="14.25" customHeight="1" x14ac:dyDescent="0.2">
      <c r="A138" s="79"/>
      <c r="B138" s="104" t="s">
        <v>261</v>
      </c>
      <c r="C138" s="395"/>
      <c r="D138" s="395"/>
      <c r="E138" s="395"/>
      <c r="F138" s="395"/>
      <c r="G138" s="206" t="s">
        <v>262</v>
      </c>
      <c r="H138" s="80">
        <v>0</v>
      </c>
      <c r="I138" s="424">
        <v>-4000</v>
      </c>
      <c r="J138" s="80">
        <v>0</v>
      </c>
      <c r="K138" s="80">
        <v>0</v>
      </c>
      <c r="L138" s="424">
        <v>-3500</v>
      </c>
      <c r="M138" s="424">
        <v>-7500</v>
      </c>
      <c r="N138" s="174">
        <v>0</v>
      </c>
      <c r="O138" s="174">
        <v>0</v>
      </c>
      <c r="P138" s="174">
        <v>0</v>
      </c>
      <c r="Q138" s="174">
        <v>0</v>
      </c>
      <c r="R138" s="425">
        <v>0</v>
      </c>
      <c r="S138" s="322">
        <v>0</v>
      </c>
      <c r="T138" s="322">
        <v>0</v>
      </c>
      <c r="U138" s="321">
        <v>0</v>
      </c>
      <c r="V138" s="321">
        <v>0</v>
      </c>
      <c r="W138" s="426">
        <v>0</v>
      </c>
      <c r="X138" s="424">
        <v>-7500</v>
      </c>
      <c r="Y138" s="178"/>
      <c r="Z138" s="409"/>
      <c r="AA138" s="205"/>
    </row>
    <row r="139" spans="1:27" ht="14.25" customHeight="1" x14ac:dyDescent="0.2">
      <c r="A139" s="79"/>
      <c r="B139" s="104" t="s">
        <v>263</v>
      </c>
      <c r="C139" s="395"/>
      <c r="D139" s="395"/>
      <c r="E139" s="395"/>
      <c r="F139" s="395"/>
      <c r="G139" s="206" t="s">
        <v>264</v>
      </c>
      <c r="H139" s="1">
        <v>-79010</v>
      </c>
      <c r="I139" s="424">
        <v>-569.30999999999995</v>
      </c>
      <c r="J139" s="424">
        <v>-569.30999999999995</v>
      </c>
      <c r="K139" s="424">
        <v>-569.30999999999995</v>
      </c>
      <c r="L139" s="424">
        <v>-569.30999999999995</v>
      </c>
      <c r="M139" s="424">
        <v>-2277.2399999999998</v>
      </c>
      <c r="N139" s="174">
        <v>-569.30999999999995</v>
      </c>
      <c r="O139" s="174">
        <v>-569.30999999999995</v>
      </c>
      <c r="P139" s="174">
        <v>-569.30999999999995</v>
      </c>
      <c r="Q139" s="174">
        <v>-569.31000000000131</v>
      </c>
      <c r="R139" s="424">
        <v>-2277.2400000000011</v>
      </c>
      <c r="S139" s="424">
        <v>-569.30999999999995</v>
      </c>
      <c r="T139" s="424">
        <v>-10069.31</v>
      </c>
      <c r="U139" s="424">
        <v>-606.09</v>
      </c>
      <c r="V139" s="424">
        <v>-606.09</v>
      </c>
      <c r="W139" s="424">
        <v>-11850.8</v>
      </c>
      <c r="X139" s="424">
        <v>-16405.28</v>
      </c>
      <c r="Y139" s="178">
        <v>0.20763548917858499</v>
      </c>
      <c r="Z139" s="409"/>
      <c r="AA139" s="205"/>
    </row>
    <row r="140" spans="1:27" ht="14.25" customHeight="1" x14ac:dyDescent="0.2">
      <c r="A140" s="79"/>
      <c r="B140" s="104" t="s">
        <v>265</v>
      </c>
      <c r="C140" s="395"/>
      <c r="D140" s="395"/>
      <c r="E140" s="395"/>
      <c r="F140" s="395"/>
      <c r="G140" s="206" t="s">
        <v>266</v>
      </c>
      <c r="H140" s="424">
        <v>-17680</v>
      </c>
      <c r="I140" s="80">
        <v>0</v>
      </c>
      <c r="J140" s="80">
        <v>0</v>
      </c>
      <c r="K140" s="80">
        <v>0</v>
      </c>
      <c r="L140" s="80">
        <v>0</v>
      </c>
      <c r="M140" s="80">
        <v>0</v>
      </c>
      <c r="N140" s="174">
        <v>0</v>
      </c>
      <c r="O140" s="174">
        <v>0</v>
      </c>
      <c r="P140" s="174">
        <v>0</v>
      </c>
      <c r="Q140" s="174">
        <v>0</v>
      </c>
      <c r="R140" s="80">
        <v>0</v>
      </c>
      <c r="S140" s="322">
        <v>0</v>
      </c>
      <c r="T140" s="322">
        <v>0</v>
      </c>
      <c r="U140" s="321">
        <v>0</v>
      </c>
      <c r="V140" s="321">
        <v>0</v>
      </c>
      <c r="W140" s="321">
        <v>0</v>
      </c>
      <c r="X140" s="80">
        <v>0</v>
      </c>
      <c r="Y140" s="178">
        <v>0</v>
      </c>
      <c r="Z140" s="409"/>
      <c r="AA140" s="205"/>
    </row>
    <row r="141" spans="1:27" ht="14.25" customHeight="1" x14ac:dyDescent="0.2">
      <c r="A141" s="79"/>
      <c r="B141" s="104" t="s">
        <v>267</v>
      </c>
      <c r="C141" s="395"/>
      <c r="D141" s="395"/>
      <c r="E141" s="395"/>
      <c r="F141" s="395"/>
      <c r="G141" s="206" t="s">
        <v>268</v>
      </c>
      <c r="H141" s="424">
        <v>-16580</v>
      </c>
      <c r="I141" s="80">
        <v>0</v>
      </c>
      <c r="J141" s="80">
        <v>0</v>
      </c>
      <c r="K141" s="80">
        <v>0</v>
      </c>
      <c r="L141" s="80">
        <v>0</v>
      </c>
      <c r="M141" s="80">
        <v>0</v>
      </c>
      <c r="N141" s="174">
        <v>0</v>
      </c>
      <c r="O141" s="174">
        <v>0</v>
      </c>
      <c r="P141" s="174">
        <v>0</v>
      </c>
      <c r="Q141" s="174">
        <v>0</v>
      </c>
      <c r="R141" s="80">
        <v>0</v>
      </c>
      <c r="S141" s="322">
        <v>0</v>
      </c>
      <c r="T141" s="322">
        <v>0</v>
      </c>
      <c r="U141" s="321">
        <v>0</v>
      </c>
      <c r="V141" s="321">
        <v>0</v>
      </c>
      <c r="W141" s="321">
        <v>0</v>
      </c>
      <c r="X141" s="80">
        <v>0</v>
      </c>
      <c r="Y141" s="178">
        <v>0</v>
      </c>
      <c r="Z141" s="409"/>
      <c r="AA141" s="205"/>
    </row>
    <row r="142" spans="1:27" ht="14.25" customHeight="1" x14ac:dyDescent="0.2">
      <c r="A142" s="79"/>
      <c r="B142" s="104" t="s">
        <v>269</v>
      </c>
      <c r="C142" s="395"/>
      <c r="D142" s="395"/>
      <c r="E142" s="395"/>
      <c r="F142" s="395"/>
      <c r="G142" s="206" t="s">
        <v>270</v>
      </c>
      <c r="H142" s="424">
        <v>-5660</v>
      </c>
      <c r="I142" s="80">
        <v>0</v>
      </c>
      <c r="J142" s="80">
        <v>0</v>
      </c>
      <c r="K142" s="80">
        <v>0</v>
      </c>
      <c r="L142" s="80">
        <v>0</v>
      </c>
      <c r="M142" s="80">
        <v>0</v>
      </c>
      <c r="N142" s="174">
        <v>0</v>
      </c>
      <c r="O142" s="174">
        <v>0</v>
      </c>
      <c r="P142" s="174">
        <v>0</v>
      </c>
      <c r="Q142" s="174">
        <v>0</v>
      </c>
      <c r="R142" s="425">
        <v>0</v>
      </c>
      <c r="S142" s="322">
        <v>0</v>
      </c>
      <c r="T142" s="322">
        <v>0</v>
      </c>
      <c r="U142" s="321">
        <v>0</v>
      </c>
      <c r="V142" s="424">
        <v>-20000</v>
      </c>
      <c r="W142" s="424">
        <v>-20000</v>
      </c>
      <c r="X142" s="424">
        <v>-20000</v>
      </c>
      <c r="Y142" s="178">
        <v>3.5335689045936394</v>
      </c>
      <c r="Z142" s="409"/>
      <c r="AA142" s="205"/>
    </row>
    <row r="143" spans="1:27" ht="14.25" customHeight="1" x14ac:dyDescent="0.2">
      <c r="A143" s="79"/>
      <c r="B143" s="104" t="s">
        <v>271</v>
      </c>
      <c r="C143" s="395"/>
      <c r="D143" s="395"/>
      <c r="E143" s="395"/>
      <c r="F143" s="395"/>
      <c r="G143" s="206" t="s">
        <v>272</v>
      </c>
      <c r="H143" s="424">
        <v>-56360</v>
      </c>
      <c r="I143" s="80">
        <v>0</v>
      </c>
      <c r="J143" s="424">
        <v>-20000</v>
      </c>
      <c r="K143" s="80">
        <v>0</v>
      </c>
      <c r="L143" s="80">
        <v>0</v>
      </c>
      <c r="M143" s="424">
        <v>-20000</v>
      </c>
      <c r="N143" s="174">
        <v>0</v>
      </c>
      <c r="O143" s="174">
        <v>0</v>
      </c>
      <c r="P143" s="174">
        <v>0</v>
      </c>
      <c r="Q143" s="174">
        <v>0</v>
      </c>
      <c r="R143" s="425">
        <v>0</v>
      </c>
      <c r="S143" s="321">
        <v>0</v>
      </c>
      <c r="T143" s="321">
        <v>0</v>
      </c>
      <c r="U143" s="424">
        <v>-8327.4599999999991</v>
      </c>
      <c r="V143" s="424">
        <v>20000</v>
      </c>
      <c r="W143" s="424">
        <v>11672.54</v>
      </c>
      <c r="X143" s="424">
        <v>-8327.4599999999991</v>
      </c>
      <c r="Y143" s="178">
        <v>0.14775479063165364</v>
      </c>
      <c r="Z143" s="409"/>
      <c r="AA143" s="205"/>
    </row>
    <row r="144" spans="1:27" ht="14.25" customHeight="1" x14ac:dyDescent="0.2">
      <c r="A144" s="79"/>
      <c r="B144" s="104" t="s">
        <v>273</v>
      </c>
      <c r="C144" s="83"/>
      <c r="D144" s="84"/>
      <c r="E144" s="84"/>
      <c r="F144" s="84"/>
      <c r="G144" s="84" t="s">
        <v>215</v>
      </c>
      <c r="H144" s="424">
        <v>-2160000</v>
      </c>
      <c r="I144" s="80">
        <v>0</v>
      </c>
      <c r="J144" s="80">
        <v>0</v>
      </c>
      <c r="K144" s="80">
        <v>0</v>
      </c>
      <c r="L144" s="80">
        <v>0</v>
      </c>
      <c r="M144" s="80">
        <v>0</v>
      </c>
      <c r="N144" s="174">
        <v>0</v>
      </c>
      <c r="O144" s="174">
        <v>0</v>
      </c>
      <c r="P144" s="174">
        <v>0</v>
      </c>
      <c r="Q144" s="174">
        <v>0</v>
      </c>
      <c r="R144" s="80">
        <v>0</v>
      </c>
      <c r="S144" s="424">
        <v>-155041.23000000001</v>
      </c>
      <c r="T144" s="424">
        <v>-149405.22</v>
      </c>
      <c r="U144" s="424">
        <v>-146865.07999999999</v>
      </c>
      <c r="V144" s="424">
        <v>-180976.81</v>
      </c>
      <c r="W144" s="424">
        <v>-632288.34000000008</v>
      </c>
      <c r="X144" s="424">
        <v>-632288.34000000008</v>
      </c>
      <c r="Y144" s="178">
        <v>0.29272608333333339</v>
      </c>
      <c r="Z144" s="427"/>
      <c r="AA144" s="205"/>
    </row>
    <row r="145" spans="1:27" ht="14.25" customHeight="1" x14ac:dyDescent="0.2">
      <c r="A145" s="79"/>
      <c r="B145" s="428" t="s">
        <v>274</v>
      </c>
      <c r="C145" s="83"/>
      <c r="D145" s="84"/>
      <c r="E145" s="84"/>
      <c r="F145" s="84"/>
      <c r="G145" s="84" t="s">
        <v>80</v>
      </c>
      <c r="H145" s="424">
        <v>-150490</v>
      </c>
      <c r="I145" s="80">
        <v>0</v>
      </c>
      <c r="J145" s="80">
        <v>0</v>
      </c>
      <c r="K145" s="80">
        <v>0</v>
      </c>
      <c r="L145" s="80">
        <v>0</v>
      </c>
      <c r="M145" s="80">
        <v>0</v>
      </c>
      <c r="N145" s="174">
        <v>0</v>
      </c>
      <c r="O145" s="174">
        <v>0</v>
      </c>
      <c r="P145" s="174">
        <v>0</v>
      </c>
      <c r="Q145" s="174">
        <v>0</v>
      </c>
      <c r="R145" s="174">
        <v>0</v>
      </c>
      <c r="S145" s="80">
        <v>-20605.36</v>
      </c>
      <c r="T145" s="80">
        <v>0</v>
      </c>
      <c r="U145" s="80">
        <v>0</v>
      </c>
      <c r="V145" s="424">
        <v>-5730.33</v>
      </c>
      <c r="W145" s="424">
        <v>-26335.690000000002</v>
      </c>
      <c r="X145" s="424">
        <v>-26335.690000000002</v>
      </c>
      <c r="Y145" s="420" t="s">
        <v>58</v>
      </c>
      <c r="Z145" s="427"/>
      <c r="AA145" s="205"/>
    </row>
    <row r="146" spans="1:27" ht="14.25" customHeight="1" x14ac:dyDescent="0.2">
      <c r="A146" s="79"/>
      <c r="B146" s="429" t="s">
        <v>275</v>
      </c>
      <c r="C146" s="83"/>
      <c r="D146" s="84"/>
      <c r="E146" s="84"/>
      <c r="F146" s="84"/>
      <c r="G146" s="84" t="s">
        <v>276</v>
      </c>
      <c r="H146" s="424"/>
      <c r="I146" s="424">
        <v>-2387</v>
      </c>
      <c r="J146" s="424">
        <v>-252385.23</v>
      </c>
      <c r="K146" s="424">
        <v>-2387</v>
      </c>
      <c r="L146" s="424">
        <v>-290485.21999999997</v>
      </c>
      <c r="M146" s="103">
        <v>-547644.44999999995</v>
      </c>
      <c r="N146" s="174">
        <v>-2387</v>
      </c>
      <c r="O146" s="174">
        <v>-214288.78</v>
      </c>
      <c r="P146" s="174">
        <v>-2387</v>
      </c>
      <c r="Q146" s="174">
        <v>-2387</v>
      </c>
      <c r="R146" s="424">
        <v>-221449.78</v>
      </c>
      <c r="S146" s="322">
        <v>-2387</v>
      </c>
      <c r="T146" s="322">
        <v>-2387</v>
      </c>
      <c r="U146" s="321">
        <v>-2387</v>
      </c>
      <c r="V146" s="321">
        <v>-2387</v>
      </c>
      <c r="W146" s="424">
        <v>-9548</v>
      </c>
      <c r="X146" s="103">
        <v>-778642.23</v>
      </c>
      <c r="Y146" s="420" t="s">
        <v>58</v>
      </c>
      <c r="Z146" s="427"/>
      <c r="AA146" s="205"/>
    </row>
    <row r="147" spans="1:27" ht="14.25" customHeight="1" x14ac:dyDescent="0.2">
      <c r="A147" s="79"/>
      <c r="B147" s="358" t="s">
        <v>277</v>
      </c>
      <c r="C147" s="120"/>
      <c r="D147" s="359"/>
      <c r="E147" s="538" t="s">
        <v>278</v>
      </c>
      <c r="F147" s="539"/>
      <c r="G147" s="539"/>
      <c r="H147" s="6">
        <v>-277250</v>
      </c>
      <c r="I147" s="6">
        <v>-110</v>
      </c>
      <c r="J147" s="6">
        <v>-1608.1100000000001</v>
      </c>
      <c r="K147" s="6">
        <v>-5400</v>
      </c>
      <c r="L147" s="6">
        <v>-600</v>
      </c>
      <c r="M147" s="5">
        <v>-7718.1100000000006</v>
      </c>
      <c r="N147" s="6">
        <v>-468</v>
      </c>
      <c r="O147" s="6">
        <v>-1880</v>
      </c>
      <c r="P147" s="6">
        <v>-3565.36</v>
      </c>
      <c r="Q147" s="6">
        <v>-6373</v>
      </c>
      <c r="R147" s="5">
        <v>-12286.36</v>
      </c>
      <c r="S147" s="327">
        <v>-15059.9</v>
      </c>
      <c r="T147" s="327">
        <v>-1312.5</v>
      </c>
      <c r="U147" s="327">
        <v>-1432.5</v>
      </c>
      <c r="V147" s="327">
        <v>-3636.01</v>
      </c>
      <c r="W147" s="5">
        <v>-21440.910000000003</v>
      </c>
      <c r="X147" s="5">
        <v>-41445.380000000005</v>
      </c>
      <c r="Y147" s="139">
        <v>0.14948739404869255</v>
      </c>
      <c r="Z147" s="430"/>
      <c r="AA147" s="205"/>
    </row>
    <row r="148" spans="1:27" ht="14.25" customHeight="1" x14ac:dyDescent="0.2">
      <c r="A148" s="79"/>
      <c r="B148" s="63" t="s">
        <v>279</v>
      </c>
      <c r="C148" s="63"/>
      <c r="D148" s="167"/>
      <c r="E148" s="496" t="s">
        <v>280</v>
      </c>
      <c r="F148" s="504"/>
      <c r="G148" s="505"/>
      <c r="H148" s="1">
        <v>-56360</v>
      </c>
      <c r="I148" s="105">
        <v>0</v>
      </c>
      <c r="J148" s="1">
        <v>-927.27</v>
      </c>
      <c r="K148" s="1">
        <v>-5400</v>
      </c>
      <c r="L148" s="1">
        <v>-600</v>
      </c>
      <c r="M148" s="103">
        <v>-6927.27</v>
      </c>
      <c r="N148" s="174">
        <v>0</v>
      </c>
      <c r="O148" s="174">
        <v>-600</v>
      </c>
      <c r="P148" s="174">
        <v>-1050</v>
      </c>
      <c r="Q148" s="174">
        <v>-6373</v>
      </c>
      <c r="R148" s="424">
        <v>-8023</v>
      </c>
      <c r="S148" s="336">
        <v>4900</v>
      </c>
      <c r="T148" s="322">
        <v>0</v>
      </c>
      <c r="U148" s="336">
        <v>-600</v>
      </c>
      <c r="V148" s="336">
        <v>-2803.51</v>
      </c>
      <c r="W148" s="431">
        <v>1496.4899999999998</v>
      </c>
      <c r="X148" s="103">
        <v>-13453.78</v>
      </c>
      <c r="Y148" s="178">
        <v>0.23871149751596879</v>
      </c>
      <c r="Z148" s="430"/>
      <c r="AA148" s="205"/>
    </row>
    <row r="149" spans="1:27" ht="14.25" customHeight="1" x14ac:dyDescent="0.2">
      <c r="A149" s="79"/>
      <c r="B149" s="63" t="s">
        <v>281</v>
      </c>
      <c r="C149" s="63"/>
      <c r="D149" s="62"/>
      <c r="E149" s="496" t="s">
        <v>282</v>
      </c>
      <c r="F149" s="485"/>
      <c r="G149" s="486"/>
      <c r="H149" s="1">
        <v>-140220</v>
      </c>
      <c r="I149" s="1">
        <v>-110</v>
      </c>
      <c r="J149" s="1">
        <v>-680.84</v>
      </c>
      <c r="K149" s="80">
        <v>0</v>
      </c>
      <c r="L149" s="80">
        <v>0</v>
      </c>
      <c r="M149" s="103">
        <v>-790.84</v>
      </c>
      <c r="N149" s="174">
        <v>-468</v>
      </c>
      <c r="O149" s="174">
        <v>-1280</v>
      </c>
      <c r="P149" s="174">
        <v>-2515.36</v>
      </c>
      <c r="Q149" s="174">
        <v>0</v>
      </c>
      <c r="R149" s="424">
        <v>-4263.3600000000006</v>
      </c>
      <c r="S149" s="321">
        <v>-8750</v>
      </c>
      <c r="T149" s="321">
        <v>-1312.5</v>
      </c>
      <c r="U149" s="321">
        <v>-832.5</v>
      </c>
      <c r="V149" s="321">
        <v>-832.5</v>
      </c>
      <c r="W149" s="424">
        <v>-11727.5</v>
      </c>
      <c r="X149" s="103">
        <v>-16781.7</v>
      </c>
      <c r="Y149" s="178">
        <v>0.11968121523320496</v>
      </c>
      <c r="Z149" s="430"/>
      <c r="AA149" s="205"/>
    </row>
    <row r="150" spans="1:27" ht="14.25" customHeight="1" x14ac:dyDescent="0.2">
      <c r="A150" s="79"/>
      <c r="B150" s="63" t="s">
        <v>283</v>
      </c>
      <c r="C150" s="63"/>
      <c r="D150" s="62"/>
      <c r="E150" s="496" t="s">
        <v>284</v>
      </c>
      <c r="F150" s="485"/>
      <c r="G150" s="486"/>
      <c r="H150" s="1">
        <v>-18790</v>
      </c>
      <c r="I150" s="80">
        <v>0</v>
      </c>
      <c r="J150" s="80">
        <v>0</v>
      </c>
      <c r="K150" s="80">
        <v>0</v>
      </c>
      <c r="L150" s="80">
        <v>0</v>
      </c>
      <c r="M150" s="80">
        <v>0</v>
      </c>
      <c r="N150" s="174">
        <v>0</v>
      </c>
      <c r="O150" s="174">
        <v>0</v>
      </c>
      <c r="P150" s="174">
        <v>0</v>
      </c>
      <c r="Q150" s="174">
        <v>0</v>
      </c>
      <c r="R150" s="80">
        <v>0</v>
      </c>
      <c r="S150" s="322">
        <v>0</v>
      </c>
      <c r="T150" s="322">
        <v>0</v>
      </c>
      <c r="U150" s="321">
        <v>0</v>
      </c>
      <c r="V150" s="321">
        <v>0</v>
      </c>
      <c r="W150" s="321">
        <v>0</v>
      </c>
      <c r="X150" s="80">
        <v>0</v>
      </c>
      <c r="Y150" s="178">
        <v>0</v>
      </c>
      <c r="Z150" s="430"/>
      <c r="AA150" s="205"/>
    </row>
    <row r="151" spans="1:27" ht="14.25" customHeight="1" x14ac:dyDescent="0.2">
      <c r="A151" s="79"/>
      <c r="B151" s="63" t="s">
        <v>285</v>
      </c>
      <c r="C151" s="63"/>
      <c r="D151" s="62"/>
      <c r="E151" s="496" t="s">
        <v>286</v>
      </c>
      <c r="F151" s="485"/>
      <c r="G151" s="486"/>
      <c r="H151" s="1">
        <v>-49280</v>
      </c>
      <c r="I151" s="80">
        <v>0</v>
      </c>
      <c r="J151" s="80">
        <v>0</v>
      </c>
      <c r="K151" s="80">
        <v>0</v>
      </c>
      <c r="L151" s="80">
        <v>0</v>
      </c>
      <c r="M151" s="80">
        <v>0</v>
      </c>
      <c r="N151" s="174">
        <v>0</v>
      </c>
      <c r="O151" s="174">
        <v>0</v>
      </c>
      <c r="P151" s="174">
        <v>0</v>
      </c>
      <c r="Q151" s="174">
        <v>0</v>
      </c>
      <c r="R151" s="80">
        <v>0</v>
      </c>
      <c r="S151" s="322">
        <v>0</v>
      </c>
      <c r="T151" s="322">
        <v>0</v>
      </c>
      <c r="U151" s="321">
        <v>0</v>
      </c>
      <c r="V151" s="321">
        <v>0</v>
      </c>
      <c r="W151" s="321">
        <v>0</v>
      </c>
      <c r="X151" s="80">
        <v>0</v>
      </c>
      <c r="Y151" s="178">
        <v>0</v>
      </c>
      <c r="Z151" s="430"/>
      <c r="AA151" s="205"/>
    </row>
    <row r="152" spans="1:27" ht="14.25" customHeight="1" x14ac:dyDescent="0.2">
      <c r="A152" s="79"/>
      <c r="B152" s="63" t="s">
        <v>287</v>
      </c>
      <c r="C152" s="63"/>
      <c r="D152" s="62"/>
      <c r="E152" s="496" t="s">
        <v>288</v>
      </c>
      <c r="F152" s="504"/>
      <c r="G152" s="505"/>
      <c r="H152" s="2">
        <v>-12600</v>
      </c>
      <c r="I152" s="80">
        <v>0</v>
      </c>
      <c r="J152" s="80">
        <v>0</v>
      </c>
      <c r="K152" s="80">
        <v>0</v>
      </c>
      <c r="L152" s="80">
        <v>0</v>
      </c>
      <c r="M152" s="80">
        <v>0</v>
      </c>
      <c r="N152" s="174">
        <v>0</v>
      </c>
      <c r="O152" s="174">
        <v>0</v>
      </c>
      <c r="P152" s="174">
        <v>0</v>
      </c>
      <c r="Q152" s="174">
        <v>0</v>
      </c>
      <c r="R152" s="80">
        <v>0</v>
      </c>
      <c r="S152" s="322">
        <v>-11209.9</v>
      </c>
      <c r="T152" s="322">
        <v>0</v>
      </c>
      <c r="U152" s="336">
        <v>0</v>
      </c>
      <c r="V152" s="336">
        <v>0</v>
      </c>
      <c r="W152" s="336">
        <v>-11209.9</v>
      </c>
      <c r="X152" s="80">
        <v>-11209.9</v>
      </c>
      <c r="Y152" s="178">
        <v>0.88967460317460312</v>
      </c>
      <c r="Z152" s="430"/>
      <c r="AA152" s="205"/>
    </row>
    <row r="153" spans="1:27" ht="14.25" customHeight="1" x14ac:dyDescent="0.2">
      <c r="A153" s="79"/>
      <c r="B153" s="357"/>
      <c r="C153" s="357"/>
      <c r="D153" s="552" t="s">
        <v>3068</v>
      </c>
      <c r="E153" s="552"/>
      <c r="F153" s="552"/>
      <c r="G153" s="553"/>
      <c r="H153" s="6"/>
      <c r="I153" s="6">
        <v>-15552.74</v>
      </c>
      <c r="J153" s="6">
        <v>-159855</v>
      </c>
      <c r="K153" s="6">
        <v>-60443.05</v>
      </c>
      <c r="L153" s="6">
        <v>-42961.49</v>
      </c>
      <c r="M153" s="6">
        <v>-278812.27999999997</v>
      </c>
      <c r="N153" s="6">
        <v>-171534.35</v>
      </c>
      <c r="O153" s="6">
        <v>-228151.61</v>
      </c>
      <c r="P153" s="6">
        <v>-422761.97</v>
      </c>
      <c r="Q153" s="6">
        <v>-66823.100000000006</v>
      </c>
      <c r="R153" s="5">
        <v>-889271.02999999991</v>
      </c>
      <c r="S153" s="328">
        <v>-206321.67</v>
      </c>
      <c r="T153" s="328">
        <v>-174453.12999999998</v>
      </c>
      <c r="U153" s="328">
        <v>-948236.46</v>
      </c>
      <c r="V153" s="328">
        <v>-629128.44000000006</v>
      </c>
      <c r="W153" s="5">
        <v>-1958139.7000000002</v>
      </c>
      <c r="X153" s="6">
        <v>-3126223.01</v>
      </c>
      <c r="Y153" s="60" t="s">
        <v>58</v>
      </c>
      <c r="Z153" s="430"/>
      <c r="AA153" s="205"/>
    </row>
    <row r="154" spans="1:27" ht="14.25" customHeight="1" x14ac:dyDescent="0.2">
      <c r="A154" s="79"/>
      <c r="B154" s="63" t="s">
        <v>289</v>
      </c>
      <c r="C154" s="63"/>
      <c r="D154" s="82"/>
      <c r="E154" s="496" t="s">
        <v>290</v>
      </c>
      <c r="F154" s="496"/>
      <c r="G154" s="514"/>
      <c r="H154" s="2"/>
      <c r="I154" s="1">
        <v>-15552.74</v>
      </c>
      <c r="J154" s="1">
        <v>-159855</v>
      </c>
      <c r="K154" s="1">
        <v>-60443.05</v>
      </c>
      <c r="L154" s="1">
        <v>-42961.49</v>
      </c>
      <c r="M154" s="1">
        <v>-278812.27999999997</v>
      </c>
      <c r="N154" s="1">
        <v>-171534.35</v>
      </c>
      <c r="O154" s="1">
        <v>-228151.61</v>
      </c>
      <c r="P154" s="1">
        <v>-422761.97</v>
      </c>
      <c r="Q154" s="1">
        <v>-50109.8</v>
      </c>
      <c r="R154" s="1">
        <v>-872557.73</v>
      </c>
      <c r="S154" s="1">
        <v>-194889.7</v>
      </c>
      <c r="T154" s="1">
        <v>-160705.10999999999</v>
      </c>
      <c r="U154" s="1">
        <v>-943249.25</v>
      </c>
      <c r="V154" s="1">
        <v>-550615.72</v>
      </c>
      <c r="W154" s="424">
        <v>-1849459.78</v>
      </c>
      <c r="X154" s="1">
        <v>-3000829.7899999996</v>
      </c>
      <c r="Y154" s="60" t="s">
        <v>58</v>
      </c>
      <c r="Z154" s="430"/>
      <c r="AA154" s="205"/>
    </row>
    <row r="155" spans="1:27" ht="14.25" customHeight="1" x14ac:dyDescent="0.2">
      <c r="A155" s="79"/>
      <c r="B155" s="63" t="s">
        <v>291</v>
      </c>
      <c r="C155" s="63"/>
      <c r="D155" s="82"/>
      <c r="E155" s="496" t="s">
        <v>292</v>
      </c>
      <c r="F155" s="496"/>
      <c r="G155" s="514"/>
      <c r="H155" s="2"/>
      <c r="I155" s="80">
        <v>0</v>
      </c>
      <c r="J155" s="80">
        <v>0</v>
      </c>
      <c r="K155" s="80">
        <v>0</v>
      </c>
      <c r="L155" s="80">
        <v>0</v>
      </c>
      <c r="M155" s="80">
        <v>0</v>
      </c>
      <c r="N155" s="80">
        <v>0</v>
      </c>
      <c r="O155" s="80">
        <v>0</v>
      </c>
      <c r="P155" s="80">
        <v>0</v>
      </c>
      <c r="Q155" s="1">
        <v>-16713.3</v>
      </c>
      <c r="R155" s="1">
        <v>-16713.3</v>
      </c>
      <c r="S155" s="1">
        <v>-11431.97</v>
      </c>
      <c r="T155" s="1">
        <v>-13748.02</v>
      </c>
      <c r="U155" s="1">
        <v>-4987.21</v>
      </c>
      <c r="V155" s="1">
        <v>-57106.42</v>
      </c>
      <c r="W155" s="424">
        <v>-87273.62</v>
      </c>
      <c r="X155" s="1">
        <v>-103986.92</v>
      </c>
      <c r="Y155" s="60" t="s">
        <v>58</v>
      </c>
      <c r="Z155" s="430"/>
      <c r="AA155" s="205"/>
    </row>
    <row r="156" spans="1:27" ht="14.25" customHeight="1" x14ac:dyDescent="0.2">
      <c r="A156" s="79"/>
      <c r="B156" s="63" t="s">
        <v>293</v>
      </c>
      <c r="C156" s="63"/>
      <c r="D156" s="82"/>
      <c r="E156" s="496" t="s">
        <v>2966</v>
      </c>
      <c r="F156" s="496"/>
      <c r="G156" s="514"/>
      <c r="H156" s="2"/>
      <c r="I156" s="80">
        <v>0</v>
      </c>
      <c r="J156" s="80">
        <v>0</v>
      </c>
      <c r="K156" s="80">
        <v>0</v>
      </c>
      <c r="L156" s="1"/>
      <c r="M156" s="1"/>
      <c r="N156" s="80"/>
      <c r="O156" s="80"/>
      <c r="P156" s="80"/>
      <c r="Q156" s="174"/>
      <c r="R156" s="80">
        <v>0</v>
      </c>
      <c r="S156" s="322">
        <v>0</v>
      </c>
      <c r="T156" s="322">
        <v>0</v>
      </c>
      <c r="U156" s="336">
        <v>0</v>
      </c>
      <c r="V156" s="336">
        <v>0</v>
      </c>
      <c r="W156" s="336">
        <v>0</v>
      </c>
      <c r="X156" s="336">
        <v>0</v>
      </c>
      <c r="Y156" s="60" t="s">
        <v>58</v>
      </c>
      <c r="Z156" s="430"/>
      <c r="AA156" s="205"/>
    </row>
    <row r="157" spans="1:27" ht="12" customHeight="1" x14ac:dyDescent="0.2">
      <c r="A157" s="79"/>
      <c r="B157" s="63" t="s">
        <v>2967</v>
      </c>
      <c r="C157" s="63"/>
      <c r="D157" s="82"/>
      <c r="E157" s="496" t="s">
        <v>2968</v>
      </c>
      <c r="F157" s="496"/>
      <c r="G157" s="514"/>
      <c r="H157" s="298"/>
      <c r="I157" s="80"/>
      <c r="J157" s="80"/>
      <c r="K157" s="80"/>
      <c r="L157" s="1"/>
      <c r="M157" s="1"/>
      <c r="N157" s="80"/>
      <c r="O157" s="80"/>
      <c r="P157" s="80"/>
      <c r="Q157" s="174"/>
      <c r="R157" s="80"/>
      <c r="S157" s="322"/>
      <c r="T157" s="322"/>
      <c r="U157" s="321">
        <v>0</v>
      </c>
      <c r="V157" s="1">
        <v>-21406.3</v>
      </c>
      <c r="W157" s="424">
        <v>-21406.3</v>
      </c>
      <c r="X157" s="1">
        <v>-21406.3</v>
      </c>
      <c r="Y157" s="60"/>
      <c r="Z157" s="430"/>
      <c r="AA157" s="205"/>
    </row>
    <row r="158" spans="1:27" ht="14.25" customHeight="1" x14ac:dyDescent="0.2">
      <c r="A158" s="79"/>
      <c r="B158" s="120" t="s">
        <v>294</v>
      </c>
      <c r="C158" s="120"/>
      <c r="D158" s="556" t="s">
        <v>295</v>
      </c>
      <c r="E158" s="539"/>
      <c r="F158" s="539"/>
      <c r="G158" s="557"/>
      <c r="H158" s="165">
        <v>0</v>
      </c>
      <c r="I158" s="6">
        <v>-19267.32</v>
      </c>
      <c r="J158" s="6">
        <v>-19803.830000000002</v>
      </c>
      <c r="K158" s="6">
        <v>-19525.810000000001</v>
      </c>
      <c r="L158" s="6">
        <v>-19518.599999999999</v>
      </c>
      <c r="M158" s="5">
        <v>-78115.56</v>
      </c>
      <c r="N158" s="6">
        <v>-19471.93</v>
      </c>
      <c r="O158" s="6">
        <v>-19471.919999999998</v>
      </c>
      <c r="P158" s="6">
        <v>-19441.939999999999</v>
      </c>
      <c r="Q158" s="6">
        <v>-19441.95</v>
      </c>
      <c r="R158" s="5">
        <v>-77827.739999999991</v>
      </c>
      <c r="S158" s="6">
        <v>-19465.8</v>
      </c>
      <c r="T158" s="6">
        <v>-19455.8</v>
      </c>
      <c r="U158" s="6">
        <v>-19461.310000000001</v>
      </c>
      <c r="V158" s="6">
        <v>-20357.32</v>
      </c>
      <c r="W158" s="6">
        <v>-78740.23000000001</v>
      </c>
      <c r="X158" s="5">
        <v>-234683.53</v>
      </c>
      <c r="Y158" s="60" t="s">
        <v>58</v>
      </c>
      <c r="Z158" s="430"/>
      <c r="AA158" s="205"/>
    </row>
    <row r="159" spans="1:27" ht="14.25" customHeight="1" x14ac:dyDescent="0.2">
      <c r="A159" s="100"/>
      <c r="B159" s="142" t="s">
        <v>296</v>
      </c>
      <c r="C159" s="142"/>
      <c r="D159" s="108"/>
      <c r="E159" s="518" t="s">
        <v>297</v>
      </c>
      <c r="F159" s="485"/>
      <c r="G159" s="486"/>
      <c r="H159" s="3"/>
      <c r="I159" s="1">
        <v>-19267.32</v>
      </c>
      <c r="J159" s="1">
        <v>-19803.830000000002</v>
      </c>
      <c r="K159" s="1">
        <v>-19525.810000000001</v>
      </c>
      <c r="L159" s="1">
        <v>-19518.599999999999</v>
      </c>
      <c r="M159" s="103">
        <v>-78115.56</v>
      </c>
      <c r="N159" s="1">
        <v>-19471.93</v>
      </c>
      <c r="O159" s="1">
        <v>-19471.919999999998</v>
      </c>
      <c r="P159" s="1">
        <v>-19441.939999999999</v>
      </c>
      <c r="Q159" s="1">
        <v>-19441.95</v>
      </c>
      <c r="R159" s="103">
        <v>-77827.739999999991</v>
      </c>
      <c r="S159" s="1">
        <v>-19465.8</v>
      </c>
      <c r="T159" s="1">
        <v>-19455.8</v>
      </c>
      <c r="U159" s="1">
        <v>-19461.310000000001</v>
      </c>
      <c r="V159" s="1">
        <v>-20357.32</v>
      </c>
      <c r="W159" s="1">
        <v>-78740.23000000001</v>
      </c>
      <c r="X159" s="1">
        <v>-234683.53</v>
      </c>
      <c r="Y159" s="60" t="s">
        <v>58</v>
      </c>
      <c r="Z159" s="409"/>
      <c r="AA159" s="205"/>
    </row>
    <row r="160" spans="1:27" ht="14.25" customHeight="1" x14ac:dyDescent="0.2">
      <c r="A160" s="100"/>
      <c r="B160" s="142" t="s">
        <v>298</v>
      </c>
      <c r="C160" s="142"/>
      <c r="D160" s="168"/>
      <c r="E160" s="518" t="s">
        <v>299</v>
      </c>
      <c r="F160" s="485"/>
      <c r="G160" s="486"/>
      <c r="H160" s="3"/>
      <c r="I160" s="80">
        <v>0</v>
      </c>
      <c r="J160" s="80">
        <v>0</v>
      </c>
      <c r="K160" s="80">
        <v>0</v>
      </c>
      <c r="L160" s="80">
        <v>0</v>
      </c>
      <c r="M160" s="80">
        <v>0</v>
      </c>
      <c r="N160" s="174">
        <v>0</v>
      </c>
      <c r="O160" s="174">
        <v>0</v>
      </c>
      <c r="P160" s="174">
        <v>0</v>
      </c>
      <c r="Q160" s="174">
        <v>0</v>
      </c>
      <c r="R160" s="80">
        <v>0</v>
      </c>
      <c r="S160" s="322">
        <v>0</v>
      </c>
      <c r="T160" s="322">
        <v>0</v>
      </c>
      <c r="U160" s="321">
        <v>0</v>
      </c>
      <c r="V160" s="321">
        <v>0</v>
      </c>
      <c r="W160" s="321">
        <v>0</v>
      </c>
      <c r="X160" s="80">
        <v>0</v>
      </c>
      <c r="Y160" s="60"/>
      <c r="Z160" s="409"/>
      <c r="AA160" s="205"/>
    </row>
    <row r="161" spans="1:27" ht="0.75" customHeight="1" x14ac:dyDescent="0.2">
      <c r="A161" s="79"/>
      <c r="B161" s="64" t="s">
        <v>300</v>
      </c>
      <c r="C161" s="64"/>
      <c r="D161" s="58"/>
      <c r="E161" s="501" t="s">
        <v>301</v>
      </c>
      <c r="F161" s="485"/>
      <c r="G161" s="486"/>
      <c r="H161" s="3"/>
      <c r="I161" s="80">
        <v>0</v>
      </c>
      <c r="J161" s="80">
        <v>0</v>
      </c>
      <c r="K161" s="80">
        <v>0</v>
      </c>
      <c r="L161" s="80">
        <v>0</v>
      </c>
      <c r="M161" s="80">
        <v>0</v>
      </c>
      <c r="N161" s="174">
        <v>0</v>
      </c>
      <c r="O161" s="174">
        <v>0</v>
      </c>
      <c r="P161" s="174">
        <v>0</v>
      </c>
      <c r="Q161" s="174">
        <v>0</v>
      </c>
      <c r="R161" s="80">
        <v>0</v>
      </c>
      <c r="S161" s="322">
        <v>0</v>
      </c>
      <c r="T161" s="322">
        <v>0</v>
      </c>
      <c r="U161" s="321">
        <v>0</v>
      </c>
      <c r="V161" s="321">
        <v>0</v>
      </c>
      <c r="W161" s="321">
        <v>0</v>
      </c>
      <c r="X161" s="80">
        <v>0</v>
      </c>
      <c r="Y161" s="60"/>
      <c r="Z161" s="409"/>
      <c r="AA161" s="205"/>
    </row>
    <row r="162" spans="1:27" ht="14.25" customHeight="1" x14ac:dyDescent="0.2">
      <c r="A162" s="79"/>
      <c r="B162" s="64" t="s">
        <v>302</v>
      </c>
      <c r="C162" s="64"/>
      <c r="D162" s="58"/>
      <c r="E162" s="537" t="s">
        <v>246</v>
      </c>
      <c r="F162" s="485"/>
      <c r="G162" s="486"/>
      <c r="H162" s="3"/>
      <c r="I162" s="80">
        <v>0</v>
      </c>
      <c r="J162" s="80">
        <v>0</v>
      </c>
      <c r="K162" s="80"/>
      <c r="L162" s="80"/>
      <c r="M162" s="80">
        <v>0</v>
      </c>
      <c r="N162" s="174">
        <v>0</v>
      </c>
      <c r="O162" s="174">
        <v>0</v>
      </c>
      <c r="P162" s="174">
        <v>0</v>
      </c>
      <c r="Q162" s="174">
        <v>0</v>
      </c>
      <c r="R162" s="80">
        <v>0</v>
      </c>
      <c r="S162" s="322">
        <v>0</v>
      </c>
      <c r="T162" s="322">
        <v>0</v>
      </c>
      <c r="U162" s="321">
        <v>0</v>
      </c>
      <c r="V162" s="321">
        <v>0</v>
      </c>
      <c r="W162" s="321">
        <v>0</v>
      </c>
      <c r="X162" s="80">
        <v>0</v>
      </c>
      <c r="Y162" s="60"/>
      <c r="Z162" s="409"/>
      <c r="AA162" s="205"/>
    </row>
    <row r="163" spans="1:27" ht="14.25" customHeight="1" x14ac:dyDescent="0.2">
      <c r="A163" s="79"/>
      <c r="B163" s="26">
        <v>7</v>
      </c>
      <c r="C163" s="532" t="s">
        <v>303</v>
      </c>
      <c r="D163" s="488"/>
      <c r="E163" s="488"/>
      <c r="F163" s="488"/>
      <c r="G163" s="489"/>
      <c r="H163" s="165">
        <v>0</v>
      </c>
      <c r="I163" s="165">
        <v>0</v>
      </c>
      <c r="J163" s="165">
        <v>0</v>
      </c>
      <c r="K163" s="165">
        <v>0</v>
      </c>
      <c r="L163" s="165">
        <v>0</v>
      </c>
      <c r="M163" s="165">
        <v>0</v>
      </c>
      <c r="N163" s="165">
        <v>0</v>
      </c>
      <c r="O163" s="165">
        <v>0</v>
      </c>
      <c r="P163" s="165">
        <v>0</v>
      </c>
      <c r="Q163" s="165">
        <v>0</v>
      </c>
      <c r="R163" s="165">
        <v>0</v>
      </c>
      <c r="S163" s="165">
        <v>0</v>
      </c>
      <c r="T163" s="329">
        <v>0</v>
      </c>
      <c r="U163" s="329">
        <v>0</v>
      </c>
      <c r="V163" s="329">
        <v>0</v>
      </c>
      <c r="W163" s="165">
        <v>0</v>
      </c>
      <c r="X163" s="329">
        <v>0</v>
      </c>
      <c r="Y163" s="65"/>
      <c r="Z163" s="430"/>
      <c r="AA163" s="205"/>
    </row>
    <row r="164" spans="1:27" ht="14.25" customHeight="1" x14ac:dyDescent="0.2">
      <c r="A164" s="169"/>
      <c r="B164" s="144"/>
      <c r="C164" s="144"/>
      <c r="D164" s="138"/>
      <c r="E164" s="138"/>
      <c r="F164" s="138"/>
      <c r="G164" s="138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125"/>
      <c r="S164" s="204"/>
      <c r="T164" s="204"/>
      <c r="U164" s="204"/>
      <c r="V164" s="204"/>
      <c r="W164" s="202"/>
      <c r="X164" s="126"/>
      <c r="Y164" s="47"/>
      <c r="Z164" s="202"/>
      <c r="AA164" s="205"/>
    </row>
    <row r="165" spans="1:27" ht="14.25" customHeight="1" x14ac:dyDescent="0.2">
      <c r="A165" s="100"/>
      <c r="B165" s="490" t="s">
        <v>304</v>
      </c>
      <c r="C165" s="491"/>
      <c r="D165" s="491"/>
      <c r="E165" s="491"/>
      <c r="F165" s="491"/>
      <c r="G165" s="491"/>
      <c r="H165" s="46"/>
      <c r="I165" s="46"/>
      <c r="J165" s="46"/>
      <c r="K165" s="46"/>
      <c r="L165" s="46"/>
      <c r="M165" s="46"/>
      <c r="N165" s="46"/>
      <c r="O165" s="46"/>
      <c r="P165" s="45"/>
      <c r="Q165" s="45"/>
      <c r="R165" s="45"/>
      <c r="S165" s="342"/>
      <c r="T165" s="331"/>
      <c r="U165" s="331"/>
      <c r="V165" s="331"/>
      <c r="W165" s="342"/>
      <c r="X165" s="397"/>
      <c r="Y165" s="47"/>
      <c r="Z165" s="202"/>
    </row>
    <row r="166" spans="1:27" ht="14.25" customHeight="1" x14ac:dyDescent="0.2">
      <c r="A166" s="100"/>
      <c r="B166" s="432"/>
      <c r="C166" s="432"/>
      <c r="D166" s="395"/>
      <c r="E166" s="433"/>
      <c r="F166" s="433"/>
      <c r="G166" s="433"/>
      <c r="H166" s="49" t="s">
        <v>5</v>
      </c>
      <c r="I166" s="49" t="s">
        <v>6</v>
      </c>
      <c r="J166" s="49" t="s">
        <v>7</v>
      </c>
      <c r="K166" s="49" t="s">
        <v>8</v>
      </c>
      <c r="L166" s="50" t="s">
        <v>9</v>
      </c>
      <c r="M166" s="22" t="s">
        <v>10</v>
      </c>
      <c r="N166" s="50" t="s">
        <v>11</v>
      </c>
      <c r="O166" s="50" t="s">
        <v>12</v>
      </c>
      <c r="P166" s="51" t="s">
        <v>13</v>
      </c>
      <c r="Q166" s="51" t="s">
        <v>14</v>
      </c>
      <c r="R166" s="22" t="s">
        <v>15</v>
      </c>
      <c r="S166" s="314" t="s">
        <v>16</v>
      </c>
      <c r="T166" s="314" t="s">
        <v>17</v>
      </c>
      <c r="U166" s="314" t="s">
        <v>18</v>
      </c>
      <c r="V166" s="314" t="s">
        <v>19</v>
      </c>
      <c r="W166" s="300" t="s">
        <v>20</v>
      </c>
      <c r="X166" s="52" t="s">
        <v>21</v>
      </c>
      <c r="Y166" s="53" t="s">
        <v>22</v>
      </c>
      <c r="Z166" s="409"/>
    </row>
    <row r="167" spans="1:27" ht="13.5" customHeight="1" x14ac:dyDescent="0.2">
      <c r="A167" s="170"/>
      <c r="B167" s="26">
        <v>8</v>
      </c>
      <c r="C167" s="495" t="s">
        <v>305</v>
      </c>
      <c r="D167" s="485"/>
      <c r="E167" s="485"/>
      <c r="F167" s="485"/>
      <c r="G167" s="486"/>
      <c r="H167" s="80">
        <v>0</v>
      </c>
      <c r="I167" s="80">
        <v>0</v>
      </c>
      <c r="J167" s="80">
        <v>0</v>
      </c>
      <c r="K167" s="80">
        <v>0</v>
      </c>
      <c r="L167" s="80">
        <v>0</v>
      </c>
      <c r="M167" s="80">
        <v>0</v>
      </c>
      <c r="N167" s="80">
        <v>0</v>
      </c>
      <c r="O167" s="80">
        <v>0</v>
      </c>
      <c r="P167" s="80">
        <v>0</v>
      </c>
      <c r="Q167" s="80">
        <v>0</v>
      </c>
      <c r="R167" s="80">
        <v>0</v>
      </c>
      <c r="S167" s="330">
        <v>0</v>
      </c>
      <c r="T167" s="330">
        <v>0</v>
      </c>
      <c r="U167" s="330">
        <v>0</v>
      </c>
      <c r="V167" s="330">
        <v>0</v>
      </c>
      <c r="W167" s="330">
        <v>0</v>
      </c>
      <c r="X167" s="80">
        <v>0</v>
      </c>
      <c r="Y167" s="28"/>
      <c r="Z167" s="434"/>
    </row>
    <row r="168" spans="1:27" ht="14.25" customHeight="1" x14ac:dyDescent="0.2">
      <c r="A168" s="100"/>
      <c r="B168" s="32" t="s">
        <v>306</v>
      </c>
      <c r="C168" s="37"/>
      <c r="D168" s="518" t="s">
        <v>307</v>
      </c>
      <c r="E168" s="485"/>
      <c r="F168" s="485"/>
      <c r="G168" s="486"/>
      <c r="H168" s="80"/>
      <c r="I168" s="80"/>
      <c r="J168" s="80"/>
      <c r="K168" s="80"/>
      <c r="L168" s="80"/>
      <c r="M168" s="80">
        <v>0</v>
      </c>
      <c r="N168" s="80"/>
      <c r="O168" s="80"/>
      <c r="P168" s="80"/>
      <c r="Q168" s="80"/>
      <c r="R168" s="80">
        <v>0</v>
      </c>
      <c r="S168" s="330"/>
      <c r="T168" s="330"/>
      <c r="U168" s="330"/>
      <c r="V168" s="330"/>
      <c r="W168" s="330">
        <v>0</v>
      </c>
      <c r="X168" s="80">
        <v>0</v>
      </c>
      <c r="Y168" s="143"/>
      <c r="Z168" s="409"/>
    </row>
    <row r="169" spans="1:27" ht="14.25" customHeight="1" x14ac:dyDescent="0.2">
      <c r="A169" s="100"/>
      <c r="B169" s="32" t="s">
        <v>308</v>
      </c>
      <c r="C169" s="37"/>
      <c r="D169" s="518" t="s">
        <v>309</v>
      </c>
      <c r="E169" s="485"/>
      <c r="F169" s="485"/>
      <c r="G169" s="486"/>
      <c r="H169" s="80"/>
      <c r="I169" s="80"/>
      <c r="J169" s="80"/>
      <c r="K169" s="80"/>
      <c r="L169" s="80"/>
      <c r="M169" s="80">
        <v>0</v>
      </c>
      <c r="N169" s="80"/>
      <c r="O169" s="80"/>
      <c r="P169" s="80"/>
      <c r="Q169" s="80"/>
      <c r="R169" s="80">
        <v>0</v>
      </c>
      <c r="S169" s="330"/>
      <c r="T169" s="330"/>
      <c r="U169" s="330"/>
      <c r="V169" s="330"/>
      <c r="W169" s="330">
        <v>0</v>
      </c>
      <c r="X169" s="80">
        <v>0</v>
      </c>
      <c r="Y169" s="143"/>
      <c r="Z169" s="409"/>
    </row>
    <row r="170" spans="1:27" ht="14.25" customHeight="1" x14ac:dyDescent="0.2">
      <c r="A170" s="100"/>
      <c r="B170" s="32" t="s">
        <v>310</v>
      </c>
      <c r="C170" s="37"/>
      <c r="D170" s="518" t="s">
        <v>311</v>
      </c>
      <c r="E170" s="485"/>
      <c r="F170" s="485"/>
      <c r="G170" s="486"/>
      <c r="H170" s="80"/>
      <c r="I170" s="80"/>
      <c r="J170" s="80"/>
      <c r="K170" s="80"/>
      <c r="L170" s="80"/>
      <c r="M170" s="80">
        <v>0</v>
      </c>
      <c r="N170" s="80"/>
      <c r="O170" s="80"/>
      <c r="P170" s="80"/>
      <c r="Q170" s="80"/>
      <c r="R170" s="80">
        <v>0</v>
      </c>
      <c r="S170" s="330"/>
      <c r="T170" s="330"/>
      <c r="U170" s="330"/>
      <c r="V170" s="330"/>
      <c r="W170" s="330">
        <v>0</v>
      </c>
      <c r="X170" s="80">
        <v>0</v>
      </c>
      <c r="Y170" s="143"/>
      <c r="Z170" s="409"/>
    </row>
    <row r="171" spans="1:27" ht="14.25" customHeight="1" x14ac:dyDescent="0.2">
      <c r="A171" s="100"/>
      <c r="B171" s="32" t="s">
        <v>312</v>
      </c>
      <c r="C171" s="37"/>
      <c r="D171" s="518" t="s">
        <v>313</v>
      </c>
      <c r="E171" s="485"/>
      <c r="F171" s="485"/>
      <c r="G171" s="486"/>
      <c r="H171" s="80"/>
      <c r="I171" s="80"/>
      <c r="J171" s="80"/>
      <c r="K171" s="80"/>
      <c r="L171" s="80"/>
      <c r="M171" s="80">
        <v>0</v>
      </c>
      <c r="N171" s="80"/>
      <c r="O171" s="80"/>
      <c r="P171" s="80"/>
      <c r="Q171" s="80"/>
      <c r="R171" s="80">
        <v>0</v>
      </c>
      <c r="S171" s="330"/>
      <c r="T171" s="330"/>
      <c r="U171" s="330"/>
      <c r="V171" s="330"/>
      <c r="W171" s="330">
        <v>0</v>
      </c>
      <c r="X171" s="80">
        <v>0</v>
      </c>
      <c r="Y171" s="143"/>
      <c r="Z171" s="409"/>
    </row>
    <row r="172" spans="1:27" ht="14.25" customHeight="1" x14ac:dyDescent="0.2">
      <c r="A172" s="100"/>
      <c r="B172" s="32" t="s">
        <v>314</v>
      </c>
      <c r="C172" s="37"/>
      <c r="D172" s="518" t="s">
        <v>315</v>
      </c>
      <c r="E172" s="485"/>
      <c r="F172" s="485"/>
      <c r="G172" s="486"/>
      <c r="H172" s="80"/>
      <c r="I172" s="80"/>
      <c r="J172" s="80"/>
      <c r="K172" s="80"/>
      <c r="L172" s="80"/>
      <c r="M172" s="80">
        <v>0</v>
      </c>
      <c r="N172" s="80"/>
      <c r="O172" s="80"/>
      <c r="P172" s="80"/>
      <c r="Q172" s="80"/>
      <c r="R172" s="80">
        <v>0</v>
      </c>
      <c r="S172" s="330"/>
      <c r="T172" s="330"/>
      <c r="U172" s="330"/>
      <c r="V172" s="330"/>
      <c r="W172" s="330">
        <v>0</v>
      </c>
      <c r="X172" s="80">
        <v>0</v>
      </c>
      <c r="Y172" s="143"/>
      <c r="Z172" s="409"/>
    </row>
    <row r="173" spans="1:27" ht="14.25" customHeight="1" x14ac:dyDescent="0.2">
      <c r="A173" s="100"/>
      <c r="B173" s="32" t="s">
        <v>316</v>
      </c>
      <c r="C173" s="37"/>
      <c r="D173" s="518" t="s">
        <v>317</v>
      </c>
      <c r="E173" s="485"/>
      <c r="F173" s="485"/>
      <c r="G173" s="486"/>
      <c r="H173" s="80"/>
      <c r="I173" s="80"/>
      <c r="J173" s="80"/>
      <c r="K173" s="80"/>
      <c r="L173" s="80"/>
      <c r="M173" s="80">
        <v>0</v>
      </c>
      <c r="N173" s="80"/>
      <c r="O173" s="80"/>
      <c r="P173" s="80"/>
      <c r="Q173" s="80"/>
      <c r="R173" s="80">
        <v>0</v>
      </c>
      <c r="S173" s="330"/>
      <c r="T173" s="330"/>
      <c r="U173" s="330"/>
      <c r="V173" s="330"/>
      <c r="W173" s="330">
        <v>0</v>
      </c>
      <c r="X173" s="80">
        <v>0</v>
      </c>
      <c r="Y173" s="143"/>
      <c r="Z173" s="409"/>
    </row>
    <row r="174" spans="1:27" ht="14.25" customHeight="1" x14ac:dyDescent="0.2">
      <c r="A174" s="71"/>
      <c r="B174" s="32" t="s">
        <v>318</v>
      </c>
      <c r="C174" s="37"/>
      <c r="D174" s="518" t="s">
        <v>319</v>
      </c>
      <c r="E174" s="485"/>
      <c r="F174" s="485"/>
      <c r="G174" s="486"/>
      <c r="H174" s="80"/>
      <c r="I174" s="80"/>
      <c r="J174" s="80"/>
      <c r="K174" s="80"/>
      <c r="L174" s="80"/>
      <c r="M174" s="80">
        <v>0</v>
      </c>
      <c r="N174" s="80"/>
      <c r="O174" s="80"/>
      <c r="P174" s="80"/>
      <c r="Q174" s="80"/>
      <c r="R174" s="80">
        <v>0</v>
      </c>
      <c r="S174" s="330"/>
      <c r="T174" s="330"/>
      <c r="U174" s="330"/>
      <c r="V174" s="330"/>
      <c r="W174" s="330">
        <v>0</v>
      </c>
      <c r="X174" s="80">
        <v>0</v>
      </c>
      <c r="Y174" s="143"/>
      <c r="Z174" s="409"/>
    </row>
    <row r="175" spans="1:27" ht="14.25" customHeight="1" x14ac:dyDescent="0.2">
      <c r="A175" s="170"/>
      <c r="B175" s="26">
        <v>9</v>
      </c>
      <c r="C175" s="495" t="s">
        <v>320</v>
      </c>
      <c r="D175" s="485"/>
      <c r="E175" s="485"/>
      <c r="F175" s="485"/>
      <c r="G175" s="486"/>
      <c r="H175" s="80">
        <v>0</v>
      </c>
      <c r="I175" s="80">
        <v>0</v>
      </c>
      <c r="J175" s="80">
        <v>0</v>
      </c>
      <c r="K175" s="80">
        <v>0</v>
      </c>
      <c r="L175" s="80">
        <v>0</v>
      </c>
      <c r="M175" s="80">
        <v>0</v>
      </c>
      <c r="N175" s="80">
        <v>0</v>
      </c>
      <c r="O175" s="80">
        <v>0</v>
      </c>
      <c r="P175" s="80">
        <v>0</v>
      </c>
      <c r="Q175" s="80">
        <v>0</v>
      </c>
      <c r="R175" s="80">
        <v>0</v>
      </c>
      <c r="S175" s="330">
        <v>0</v>
      </c>
      <c r="T175" s="330">
        <v>0</v>
      </c>
      <c r="U175" s="330">
        <v>0</v>
      </c>
      <c r="V175" s="330">
        <v>0</v>
      </c>
      <c r="W175" s="330">
        <v>0</v>
      </c>
      <c r="X175" s="80">
        <v>0</v>
      </c>
      <c r="Y175" s="28"/>
      <c r="Z175" s="434"/>
    </row>
    <row r="176" spans="1:27" ht="14.25" customHeight="1" x14ac:dyDescent="0.2">
      <c r="A176" s="71"/>
      <c r="B176" s="32" t="s">
        <v>321</v>
      </c>
      <c r="C176" s="134"/>
      <c r="D176" s="537" t="s">
        <v>307</v>
      </c>
      <c r="E176" s="485"/>
      <c r="F176" s="485"/>
      <c r="G176" s="486"/>
      <c r="H176" s="80"/>
      <c r="I176" s="80"/>
      <c r="J176" s="80"/>
      <c r="K176" s="80"/>
      <c r="L176" s="80"/>
      <c r="M176" s="80">
        <v>0</v>
      </c>
      <c r="N176" s="80"/>
      <c r="O176" s="80"/>
      <c r="P176" s="80"/>
      <c r="Q176" s="80"/>
      <c r="R176" s="80">
        <v>0</v>
      </c>
      <c r="S176" s="330"/>
      <c r="T176" s="330"/>
      <c r="U176" s="330"/>
      <c r="V176" s="330"/>
      <c r="W176" s="330">
        <v>0</v>
      </c>
      <c r="X176" s="80">
        <v>0</v>
      </c>
      <c r="Y176" s="143"/>
      <c r="Z176" s="409"/>
    </row>
    <row r="177" spans="1:26" ht="14.25" customHeight="1" x14ac:dyDescent="0.2">
      <c r="A177" s="71"/>
      <c r="B177" s="32" t="s">
        <v>322</v>
      </c>
      <c r="C177" s="33"/>
      <c r="D177" s="537" t="s">
        <v>309</v>
      </c>
      <c r="E177" s="485"/>
      <c r="F177" s="485"/>
      <c r="G177" s="486"/>
      <c r="H177" s="80"/>
      <c r="I177" s="80"/>
      <c r="J177" s="80"/>
      <c r="K177" s="80"/>
      <c r="L177" s="80"/>
      <c r="M177" s="80">
        <v>0</v>
      </c>
      <c r="N177" s="80"/>
      <c r="O177" s="80"/>
      <c r="P177" s="80"/>
      <c r="Q177" s="80"/>
      <c r="R177" s="80">
        <v>0</v>
      </c>
      <c r="S177" s="330"/>
      <c r="T177" s="330"/>
      <c r="U177" s="330"/>
      <c r="V177" s="330"/>
      <c r="W177" s="330">
        <v>0</v>
      </c>
      <c r="X177" s="80">
        <v>0</v>
      </c>
      <c r="Y177" s="143"/>
      <c r="Z177" s="409"/>
    </row>
    <row r="178" spans="1:26" ht="14.25" customHeight="1" x14ac:dyDescent="0.2">
      <c r="A178" s="71"/>
      <c r="B178" s="32" t="s">
        <v>323</v>
      </c>
      <c r="C178" s="33"/>
      <c r="D178" s="537" t="s">
        <v>311</v>
      </c>
      <c r="E178" s="485"/>
      <c r="F178" s="485"/>
      <c r="G178" s="486"/>
      <c r="H178" s="80"/>
      <c r="I178" s="80"/>
      <c r="J178" s="80"/>
      <c r="K178" s="80"/>
      <c r="L178" s="80"/>
      <c r="M178" s="80">
        <v>0</v>
      </c>
      <c r="N178" s="80"/>
      <c r="O178" s="80"/>
      <c r="P178" s="80"/>
      <c r="Q178" s="80"/>
      <c r="R178" s="80">
        <v>0</v>
      </c>
      <c r="S178" s="330"/>
      <c r="T178" s="330"/>
      <c r="U178" s="330"/>
      <c r="V178" s="330"/>
      <c r="W178" s="330">
        <v>0</v>
      </c>
      <c r="X178" s="80">
        <v>0</v>
      </c>
      <c r="Y178" s="143"/>
      <c r="Z178" s="409"/>
    </row>
    <row r="179" spans="1:26" ht="14.25" customHeight="1" x14ac:dyDescent="0.2">
      <c r="A179" s="71"/>
      <c r="B179" s="32" t="s">
        <v>324</v>
      </c>
      <c r="C179" s="33"/>
      <c r="D179" s="537" t="s">
        <v>313</v>
      </c>
      <c r="E179" s="485"/>
      <c r="F179" s="485"/>
      <c r="G179" s="486"/>
      <c r="H179" s="80"/>
      <c r="I179" s="80"/>
      <c r="J179" s="80"/>
      <c r="K179" s="80"/>
      <c r="L179" s="80"/>
      <c r="M179" s="80">
        <v>0</v>
      </c>
      <c r="N179" s="80"/>
      <c r="O179" s="80"/>
      <c r="P179" s="80"/>
      <c r="Q179" s="80"/>
      <c r="R179" s="80">
        <v>0</v>
      </c>
      <c r="S179" s="330"/>
      <c r="T179" s="330"/>
      <c r="U179" s="330"/>
      <c r="V179" s="330"/>
      <c r="W179" s="330">
        <v>0</v>
      </c>
      <c r="X179" s="80">
        <v>0</v>
      </c>
      <c r="Y179" s="143"/>
      <c r="Z179" s="409"/>
    </row>
    <row r="180" spans="1:26" ht="14.25" customHeight="1" x14ac:dyDescent="0.2">
      <c r="A180" s="71"/>
      <c r="B180" s="32" t="s">
        <v>325</v>
      </c>
      <c r="C180" s="33"/>
      <c r="D180" s="537" t="s">
        <v>315</v>
      </c>
      <c r="E180" s="485"/>
      <c r="F180" s="485"/>
      <c r="G180" s="486"/>
      <c r="H180" s="80"/>
      <c r="I180" s="80"/>
      <c r="J180" s="80"/>
      <c r="K180" s="80"/>
      <c r="L180" s="80"/>
      <c r="M180" s="80">
        <v>0</v>
      </c>
      <c r="N180" s="80"/>
      <c r="O180" s="80"/>
      <c r="P180" s="80"/>
      <c r="Q180" s="80"/>
      <c r="R180" s="80">
        <v>0</v>
      </c>
      <c r="S180" s="330"/>
      <c r="T180" s="330"/>
      <c r="U180" s="330"/>
      <c r="V180" s="330"/>
      <c r="W180" s="330">
        <v>0</v>
      </c>
      <c r="X180" s="80">
        <v>0</v>
      </c>
      <c r="Y180" s="143"/>
      <c r="Z180" s="409"/>
    </row>
    <row r="181" spans="1:26" ht="14.25" customHeight="1" x14ac:dyDescent="0.2">
      <c r="A181" s="71"/>
      <c r="B181" s="32" t="s">
        <v>326</v>
      </c>
      <c r="C181" s="33"/>
      <c r="D181" s="537" t="s">
        <v>317</v>
      </c>
      <c r="E181" s="485"/>
      <c r="F181" s="485"/>
      <c r="G181" s="486"/>
      <c r="H181" s="80"/>
      <c r="I181" s="80"/>
      <c r="J181" s="80"/>
      <c r="K181" s="80"/>
      <c r="L181" s="80"/>
      <c r="M181" s="80">
        <v>0</v>
      </c>
      <c r="N181" s="80"/>
      <c r="O181" s="80"/>
      <c r="P181" s="80"/>
      <c r="Q181" s="80"/>
      <c r="R181" s="80">
        <v>0</v>
      </c>
      <c r="S181" s="330"/>
      <c r="T181" s="330"/>
      <c r="U181" s="330"/>
      <c r="V181" s="330"/>
      <c r="W181" s="330">
        <v>0</v>
      </c>
      <c r="X181" s="80">
        <v>0</v>
      </c>
      <c r="Y181" s="143"/>
      <c r="Z181" s="409"/>
    </row>
    <row r="182" spans="1:26" ht="14.25" customHeight="1" x14ac:dyDescent="0.2">
      <c r="A182" s="71"/>
      <c r="B182" s="32" t="s">
        <v>327</v>
      </c>
      <c r="C182" s="33"/>
      <c r="D182" s="537" t="s">
        <v>319</v>
      </c>
      <c r="E182" s="485"/>
      <c r="F182" s="485"/>
      <c r="G182" s="486"/>
      <c r="H182" s="80"/>
      <c r="I182" s="80"/>
      <c r="J182" s="80"/>
      <c r="K182" s="80"/>
      <c r="L182" s="80"/>
      <c r="M182" s="80">
        <v>0</v>
      </c>
      <c r="N182" s="80"/>
      <c r="O182" s="80"/>
      <c r="P182" s="80"/>
      <c r="Q182" s="80"/>
      <c r="R182" s="80">
        <v>0</v>
      </c>
      <c r="S182" s="330"/>
      <c r="T182" s="330"/>
      <c r="U182" s="330"/>
      <c r="V182" s="330"/>
      <c r="W182" s="330">
        <v>0</v>
      </c>
      <c r="X182" s="80">
        <v>0</v>
      </c>
      <c r="Y182" s="143"/>
      <c r="Z182" s="409"/>
    </row>
    <row r="183" spans="1:26" ht="14.25" customHeight="1" x14ac:dyDescent="0.2">
      <c r="A183" s="170"/>
      <c r="B183" s="26">
        <v>10</v>
      </c>
      <c r="C183" s="26" t="s">
        <v>328</v>
      </c>
      <c r="D183" s="26"/>
      <c r="E183" s="26"/>
      <c r="F183" s="26"/>
      <c r="G183" s="26"/>
      <c r="H183" s="80">
        <v>0</v>
      </c>
      <c r="I183" s="80">
        <v>0</v>
      </c>
      <c r="J183" s="80">
        <v>0</v>
      </c>
      <c r="K183" s="80">
        <v>0</v>
      </c>
      <c r="L183" s="80">
        <v>0</v>
      </c>
      <c r="M183" s="80">
        <v>0</v>
      </c>
      <c r="N183" s="80">
        <v>0</v>
      </c>
      <c r="O183" s="80">
        <v>0</v>
      </c>
      <c r="P183" s="80">
        <v>0</v>
      </c>
      <c r="Q183" s="80">
        <v>0</v>
      </c>
      <c r="R183" s="80">
        <v>0</v>
      </c>
      <c r="S183" s="330">
        <v>0</v>
      </c>
      <c r="T183" s="330">
        <v>0</v>
      </c>
      <c r="U183" s="330">
        <v>0</v>
      </c>
      <c r="V183" s="330">
        <v>0</v>
      </c>
      <c r="W183" s="330">
        <v>0</v>
      </c>
      <c r="X183" s="80">
        <v>0</v>
      </c>
      <c r="Y183" s="28"/>
      <c r="Z183" s="434"/>
    </row>
    <row r="184" spans="1:26" ht="14.25" customHeight="1" x14ac:dyDescent="0.2">
      <c r="A184" s="71"/>
      <c r="B184" s="32" t="s">
        <v>329</v>
      </c>
      <c r="C184" s="134"/>
      <c r="D184" s="537" t="s">
        <v>307</v>
      </c>
      <c r="E184" s="485"/>
      <c r="F184" s="485"/>
      <c r="G184" s="486"/>
      <c r="H184" s="80"/>
      <c r="I184" s="80"/>
      <c r="J184" s="80"/>
      <c r="K184" s="80"/>
      <c r="L184" s="80"/>
      <c r="M184" s="80">
        <v>0</v>
      </c>
      <c r="N184" s="80"/>
      <c r="O184" s="80"/>
      <c r="P184" s="80"/>
      <c r="Q184" s="80"/>
      <c r="R184" s="80">
        <v>0</v>
      </c>
      <c r="S184" s="330"/>
      <c r="T184" s="330"/>
      <c r="U184" s="330"/>
      <c r="V184" s="330"/>
      <c r="W184" s="330">
        <v>0</v>
      </c>
      <c r="X184" s="80">
        <v>0</v>
      </c>
      <c r="Y184" s="143"/>
      <c r="Z184" s="409"/>
    </row>
    <row r="185" spans="1:26" ht="14.25" customHeight="1" x14ac:dyDescent="0.2">
      <c r="A185" s="71"/>
      <c r="B185" s="32" t="s">
        <v>330</v>
      </c>
      <c r="C185" s="134"/>
      <c r="D185" s="537" t="s">
        <v>309</v>
      </c>
      <c r="E185" s="485"/>
      <c r="F185" s="485"/>
      <c r="G185" s="486"/>
      <c r="H185" s="80"/>
      <c r="I185" s="80"/>
      <c r="J185" s="80"/>
      <c r="K185" s="80"/>
      <c r="L185" s="80"/>
      <c r="M185" s="80">
        <v>0</v>
      </c>
      <c r="N185" s="80"/>
      <c r="O185" s="80"/>
      <c r="P185" s="80"/>
      <c r="Q185" s="80"/>
      <c r="R185" s="80">
        <v>0</v>
      </c>
      <c r="S185" s="330"/>
      <c r="T185" s="330"/>
      <c r="U185" s="330"/>
      <c r="V185" s="330"/>
      <c r="W185" s="330">
        <v>0</v>
      </c>
      <c r="X185" s="80">
        <v>0</v>
      </c>
      <c r="Y185" s="143"/>
      <c r="Z185" s="409"/>
    </row>
    <row r="186" spans="1:26" ht="14.25" customHeight="1" x14ac:dyDescent="0.2">
      <c r="A186" s="71"/>
      <c r="B186" s="32" t="s">
        <v>331</v>
      </c>
      <c r="C186" s="134"/>
      <c r="D186" s="537" t="s">
        <v>311</v>
      </c>
      <c r="E186" s="485"/>
      <c r="F186" s="485"/>
      <c r="G186" s="486"/>
      <c r="H186" s="80"/>
      <c r="I186" s="80"/>
      <c r="J186" s="80"/>
      <c r="K186" s="80"/>
      <c r="L186" s="80"/>
      <c r="M186" s="80">
        <v>0</v>
      </c>
      <c r="N186" s="80"/>
      <c r="O186" s="80"/>
      <c r="P186" s="80"/>
      <c r="Q186" s="80"/>
      <c r="R186" s="80">
        <v>0</v>
      </c>
      <c r="S186" s="330"/>
      <c r="T186" s="330"/>
      <c r="U186" s="330"/>
      <c r="V186" s="330"/>
      <c r="W186" s="330">
        <v>0</v>
      </c>
      <c r="X186" s="80">
        <v>0</v>
      </c>
      <c r="Y186" s="143"/>
      <c r="Z186" s="409"/>
    </row>
    <row r="187" spans="1:26" ht="14.25" customHeight="1" x14ac:dyDescent="0.2">
      <c r="A187" s="71"/>
      <c r="B187" s="32" t="s">
        <v>332</v>
      </c>
      <c r="C187" s="134"/>
      <c r="D187" s="537" t="s">
        <v>313</v>
      </c>
      <c r="E187" s="485"/>
      <c r="F187" s="485"/>
      <c r="G187" s="486"/>
      <c r="H187" s="80"/>
      <c r="I187" s="80"/>
      <c r="J187" s="80"/>
      <c r="K187" s="80"/>
      <c r="L187" s="80"/>
      <c r="M187" s="80">
        <v>0</v>
      </c>
      <c r="N187" s="80"/>
      <c r="O187" s="80"/>
      <c r="P187" s="80"/>
      <c r="Q187" s="80"/>
      <c r="R187" s="80">
        <v>0</v>
      </c>
      <c r="S187" s="330"/>
      <c r="T187" s="330"/>
      <c r="U187" s="330"/>
      <c r="V187" s="330"/>
      <c r="W187" s="330">
        <v>0</v>
      </c>
      <c r="X187" s="80">
        <v>0</v>
      </c>
      <c r="Y187" s="143"/>
      <c r="Z187" s="409"/>
    </row>
    <row r="188" spans="1:26" ht="14.25" customHeight="1" x14ac:dyDescent="0.2">
      <c r="A188" s="71"/>
      <c r="B188" s="32" t="s">
        <v>333</v>
      </c>
      <c r="C188" s="134"/>
      <c r="D188" s="537" t="s">
        <v>315</v>
      </c>
      <c r="E188" s="485"/>
      <c r="F188" s="485"/>
      <c r="G188" s="486"/>
      <c r="H188" s="80"/>
      <c r="I188" s="80"/>
      <c r="J188" s="80"/>
      <c r="K188" s="80"/>
      <c r="L188" s="80"/>
      <c r="M188" s="80">
        <v>0</v>
      </c>
      <c r="N188" s="80"/>
      <c r="O188" s="80"/>
      <c r="P188" s="80"/>
      <c r="Q188" s="80"/>
      <c r="R188" s="80">
        <v>0</v>
      </c>
      <c r="S188" s="330"/>
      <c r="T188" s="330"/>
      <c r="U188" s="330"/>
      <c r="V188" s="330"/>
      <c r="W188" s="330">
        <v>0</v>
      </c>
      <c r="X188" s="80">
        <v>0</v>
      </c>
      <c r="Y188" s="143"/>
      <c r="Z188" s="409"/>
    </row>
    <row r="189" spans="1:26" ht="14.25" customHeight="1" x14ac:dyDescent="0.2">
      <c r="A189" s="71"/>
      <c r="B189" s="32" t="s">
        <v>334</v>
      </c>
      <c r="C189" s="134"/>
      <c r="D189" s="537" t="s">
        <v>317</v>
      </c>
      <c r="E189" s="485"/>
      <c r="F189" s="485"/>
      <c r="G189" s="486"/>
      <c r="H189" s="80"/>
      <c r="I189" s="80"/>
      <c r="J189" s="80"/>
      <c r="K189" s="80"/>
      <c r="L189" s="80"/>
      <c r="M189" s="80">
        <v>0</v>
      </c>
      <c r="N189" s="80"/>
      <c r="O189" s="80"/>
      <c r="P189" s="80"/>
      <c r="Q189" s="80"/>
      <c r="R189" s="80">
        <v>0</v>
      </c>
      <c r="S189" s="330"/>
      <c r="T189" s="330"/>
      <c r="U189" s="330"/>
      <c r="V189" s="330"/>
      <c r="W189" s="330">
        <v>0</v>
      </c>
      <c r="X189" s="80">
        <v>0</v>
      </c>
      <c r="Y189" s="143"/>
      <c r="Z189" s="409"/>
    </row>
    <row r="190" spans="1:26" ht="14.25" customHeight="1" x14ac:dyDescent="0.2">
      <c r="A190" s="71"/>
      <c r="B190" s="32" t="s">
        <v>335</v>
      </c>
      <c r="C190" s="134"/>
      <c r="D190" s="537" t="s">
        <v>319</v>
      </c>
      <c r="E190" s="485"/>
      <c r="F190" s="485"/>
      <c r="G190" s="486"/>
      <c r="H190" s="80"/>
      <c r="I190" s="80"/>
      <c r="J190" s="80"/>
      <c r="K190" s="80"/>
      <c r="L190" s="80"/>
      <c r="M190" s="80">
        <v>0</v>
      </c>
      <c r="N190" s="80"/>
      <c r="O190" s="80"/>
      <c r="P190" s="80"/>
      <c r="Q190" s="80"/>
      <c r="R190" s="80">
        <v>0</v>
      </c>
      <c r="S190" s="330"/>
      <c r="T190" s="330"/>
      <c r="U190" s="330"/>
      <c r="V190" s="330"/>
      <c r="W190" s="330">
        <v>0</v>
      </c>
      <c r="X190" s="80">
        <v>0</v>
      </c>
      <c r="Y190" s="143"/>
      <c r="Z190" s="409"/>
    </row>
    <row r="191" spans="1:26" ht="14.25" customHeight="1" x14ac:dyDescent="0.2">
      <c r="A191" s="100"/>
      <c r="B191" s="144"/>
      <c r="C191" s="144"/>
      <c r="D191" s="138"/>
      <c r="E191" s="138"/>
      <c r="F191" s="138"/>
      <c r="G191" s="138"/>
      <c r="H191" s="66"/>
      <c r="I191" s="66"/>
      <c r="J191" s="66"/>
      <c r="K191" s="66"/>
      <c r="L191" s="67"/>
      <c r="M191" s="67"/>
      <c r="N191" s="67"/>
      <c r="O191" s="67"/>
      <c r="P191" s="66"/>
      <c r="Q191" s="66"/>
      <c r="R191" s="66"/>
      <c r="S191" s="342"/>
      <c r="T191" s="331"/>
      <c r="U191" s="331"/>
      <c r="V191" s="331"/>
      <c r="W191" s="342"/>
      <c r="X191" s="397"/>
      <c r="Y191" s="44"/>
      <c r="Z191" s="202"/>
    </row>
    <row r="192" spans="1:26" ht="14.25" customHeight="1" x14ac:dyDescent="0.2">
      <c r="A192" s="79"/>
      <c r="B192" s="130" t="s">
        <v>336</v>
      </c>
      <c r="C192" s="144"/>
      <c r="D192" s="43"/>
      <c r="E192" s="43"/>
      <c r="F192" s="43"/>
      <c r="G192" s="43"/>
      <c r="H192" s="66"/>
      <c r="I192" s="66"/>
      <c r="J192" s="66"/>
      <c r="K192" s="66"/>
      <c r="L192" s="67"/>
      <c r="M192" s="67"/>
      <c r="N192" s="67"/>
      <c r="O192" s="67"/>
      <c r="P192" s="67"/>
      <c r="Q192" s="67"/>
      <c r="R192" s="67"/>
      <c r="S192" s="331"/>
      <c r="T192" s="331"/>
      <c r="U192" s="331"/>
      <c r="V192" s="331"/>
      <c r="W192" s="342"/>
      <c r="X192" s="397"/>
      <c r="Y192" s="44"/>
      <c r="Z192" s="204"/>
    </row>
    <row r="193" spans="1:27" ht="14.25" customHeight="1" x14ac:dyDescent="0.2">
      <c r="A193" s="132"/>
      <c r="B193" s="140"/>
      <c r="C193" s="140"/>
      <c r="D193" s="83"/>
      <c r="E193" s="83"/>
      <c r="F193" s="83"/>
      <c r="G193" s="68"/>
      <c r="H193" s="49" t="s">
        <v>5</v>
      </c>
      <c r="I193" s="171" t="s">
        <v>6</v>
      </c>
      <c r="J193" s="49" t="s">
        <v>7</v>
      </c>
      <c r="K193" s="49" t="s">
        <v>8</v>
      </c>
      <c r="L193" s="50" t="s">
        <v>9</v>
      </c>
      <c r="M193" s="22" t="s">
        <v>10</v>
      </c>
      <c r="N193" s="50" t="s">
        <v>11</v>
      </c>
      <c r="O193" s="50" t="s">
        <v>12</v>
      </c>
      <c r="P193" s="51" t="s">
        <v>13</v>
      </c>
      <c r="Q193" s="51" t="s">
        <v>14</v>
      </c>
      <c r="R193" s="22" t="s">
        <v>15</v>
      </c>
      <c r="S193" s="314" t="s">
        <v>16</v>
      </c>
      <c r="T193" s="314" t="s">
        <v>17</v>
      </c>
      <c r="U193" s="314" t="s">
        <v>18</v>
      </c>
      <c r="V193" s="314" t="s">
        <v>19</v>
      </c>
      <c r="W193" s="300" t="s">
        <v>20</v>
      </c>
      <c r="X193" s="52" t="s">
        <v>21</v>
      </c>
      <c r="Y193" s="53" t="s">
        <v>22</v>
      </c>
      <c r="Z193" s="204"/>
    </row>
    <row r="194" spans="1:27" ht="14.25" customHeight="1" x14ac:dyDescent="0.2">
      <c r="A194" s="159"/>
      <c r="B194" s="369">
        <v>11</v>
      </c>
      <c r="C194" s="543" t="s">
        <v>337</v>
      </c>
      <c r="D194" s="544"/>
      <c r="E194" s="544"/>
      <c r="F194" s="544"/>
      <c r="G194" s="545"/>
      <c r="H194" s="69">
        <v>8541207</v>
      </c>
      <c r="I194" s="72"/>
      <c r="J194" s="72"/>
      <c r="K194" s="72"/>
      <c r="L194" s="72">
        <v>12567612</v>
      </c>
      <c r="M194" s="72">
        <v>12567612</v>
      </c>
      <c r="N194" s="72">
        <v>12797286.560000001</v>
      </c>
      <c r="O194" s="72">
        <v>12752410.360000001</v>
      </c>
      <c r="P194" s="72">
        <v>13284501.270000001</v>
      </c>
      <c r="Q194" s="72">
        <v>13446688.050000001</v>
      </c>
      <c r="R194" s="72">
        <v>13446688.050000001</v>
      </c>
      <c r="S194" s="332">
        <v>13504269.9</v>
      </c>
      <c r="T194" s="332">
        <v>13845454.01</v>
      </c>
      <c r="U194" s="332">
        <v>13680312.119999999</v>
      </c>
      <c r="V194" s="332">
        <v>13735828.66</v>
      </c>
      <c r="W194" s="332">
        <v>13735828.66</v>
      </c>
      <c r="X194" s="332"/>
      <c r="Y194" s="28"/>
      <c r="Z194" s="435"/>
    </row>
    <row r="195" spans="1:27" ht="14.25" customHeight="1" x14ac:dyDescent="0.2">
      <c r="A195" s="71"/>
      <c r="B195" s="436" t="s">
        <v>338</v>
      </c>
      <c r="C195" s="437"/>
      <c r="D195" s="137" t="s">
        <v>339</v>
      </c>
      <c r="E195" s="388"/>
      <c r="F195" s="388"/>
      <c r="G195" s="389"/>
      <c r="H195" s="124">
        <v>0</v>
      </c>
      <c r="I195" s="87"/>
      <c r="J195" s="3"/>
      <c r="K195" s="3"/>
      <c r="L195" s="473">
        <v>1410499</v>
      </c>
      <c r="M195" s="3">
        <v>1410499</v>
      </c>
      <c r="N195" s="3">
        <v>762367.5</v>
      </c>
      <c r="O195" s="3">
        <v>762367.5</v>
      </c>
      <c r="P195" s="3">
        <v>811552.5</v>
      </c>
      <c r="Q195" s="3">
        <v>811552.5</v>
      </c>
      <c r="R195" s="3">
        <v>3147840</v>
      </c>
      <c r="S195" s="438">
        <v>811552.5</v>
      </c>
      <c r="T195" s="438">
        <v>811552.5</v>
      </c>
      <c r="U195" s="438">
        <v>811552.5</v>
      </c>
      <c r="V195" s="438">
        <v>811552.5</v>
      </c>
      <c r="W195" s="438">
        <v>3246210</v>
      </c>
      <c r="X195" s="195"/>
      <c r="Y195" s="28"/>
      <c r="Z195" s="204"/>
    </row>
    <row r="196" spans="1:27" ht="14.25" customHeight="1" x14ac:dyDescent="0.2">
      <c r="A196" s="71"/>
      <c r="B196" s="436">
        <v>43872</v>
      </c>
      <c r="C196" s="437"/>
      <c r="D196" s="137" t="s">
        <v>340</v>
      </c>
      <c r="E196" s="388"/>
      <c r="F196" s="388"/>
      <c r="G196" s="389"/>
      <c r="H196" s="3">
        <v>1100483</v>
      </c>
      <c r="I196" s="87"/>
      <c r="J196" s="3"/>
      <c r="K196" s="3"/>
      <c r="L196" s="3">
        <v>974901</v>
      </c>
      <c r="M196" s="3">
        <v>974901</v>
      </c>
      <c r="N196" s="3">
        <v>49185</v>
      </c>
      <c r="O196" s="3">
        <v>49185</v>
      </c>
      <c r="P196" s="124">
        <v>0</v>
      </c>
      <c r="Q196" s="124">
        <v>0</v>
      </c>
      <c r="R196" s="86">
        <v>98370</v>
      </c>
      <c r="S196" s="333">
        <v>0</v>
      </c>
      <c r="T196" s="333">
        <v>0</v>
      </c>
      <c r="U196" s="438"/>
      <c r="V196" s="438"/>
      <c r="W196" s="374"/>
      <c r="X196" s="196"/>
      <c r="Y196" s="28"/>
      <c r="Z196" s="204"/>
    </row>
    <row r="197" spans="1:27" ht="14.25" customHeight="1" x14ac:dyDescent="0.2">
      <c r="A197" s="71"/>
      <c r="B197" s="436">
        <v>43901</v>
      </c>
      <c r="C197" s="437"/>
      <c r="D197" s="137" t="s">
        <v>341</v>
      </c>
      <c r="E197" s="388"/>
      <c r="F197" s="388"/>
      <c r="G197" s="389"/>
      <c r="H197" s="3">
        <v>1083488</v>
      </c>
      <c r="I197" s="87"/>
      <c r="J197" s="3"/>
      <c r="K197" s="3"/>
      <c r="L197" s="3">
        <v>1034976</v>
      </c>
      <c r="M197" s="3">
        <v>1034976</v>
      </c>
      <c r="N197" s="3">
        <v>8197.5</v>
      </c>
      <c r="O197" s="3">
        <v>8197.5</v>
      </c>
      <c r="P197" s="3">
        <v>8197.5</v>
      </c>
      <c r="Q197" s="3">
        <v>8197.5</v>
      </c>
      <c r="R197" s="86">
        <v>32790</v>
      </c>
      <c r="S197" s="438">
        <v>8197.5</v>
      </c>
      <c r="T197" s="438">
        <v>8197.5</v>
      </c>
      <c r="U197" s="438">
        <v>8197.5</v>
      </c>
      <c r="V197" s="438">
        <v>8197.5</v>
      </c>
      <c r="W197" s="375">
        <v>32790</v>
      </c>
      <c r="X197" s="196"/>
      <c r="Y197" s="28"/>
      <c r="Z197" s="204"/>
    </row>
    <row r="198" spans="1:27" ht="14.25" customHeight="1" x14ac:dyDescent="0.2">
      <c r="A198" s="71"/>
      <c r="B198" s="436">
        <v>43932</v>
      </c>
      <c r="C198" s="437"/>
      <c r="D198" s="137" t="s">
        <v>342</v>
      </c>
      <c r="E198" s="388"/>
      <c r="F198" s="388"/>
      <c r="G198" s="389"/>
      <c r="H198" s="3">
        <v>147236</v>
      </c>
      <c r="I198" s="87"/>
      <c r="J198" s="3"/>
      <c r="K198" s="3"/>
      <c r="L198" s="3">
        <v>147236</v>
      </c>
      <c r="M198" s="124">
        <v>0</v>
      </c>
      <c r="N198" s="124">
        <v>0</v>
      </c>
      <c r="O198" s="3">
        <v>0</v>
      </c>
      <c r="P198" s="3">
        <v>0</v>
      </c>
      <c r="Q198" s="86">
        <v>0</v>
      </c>
      <c r="R198" s="86">
        <v>0</v>
      </c>
      <c r="S198" s="333">
        <v>0</v>
      </c>
      <c r="T198" s="333">
        <v>0</v>
      </c>
      <c r="U198" s="438"/>
      <c r="V198" s="438"/>
      <c r="W198" s="374"/>
      <c r="X198" s="196"/>
      <c r="Y198" s="28"/>
      <c r="Z198" s="204"/>
    </row>
    <row r="199" spans="1:27" ht="14.25" customHeight="1" x14ac:dyDescent="0.2">
      <c r="A199" s="71"/>
      <c r="B199" s="436" t="s">
        <v>343</v>
      </c>
      <c r="C199" s="437"/>
      <c r="D199" s="137" t="s">
        <v>344</v>
      </c>
      <c r="E199" s="388"/>
      <c r="F199" s="388"/>
      <c r="G199" s="389"/>
      <c r="H199" s="3">
        <v>6210000</v>
      </c>
      <c r="I199" s="3"/>
      <c r="J199" s="3"/>
      <c r="K199" s="3"/>
      <c r="L199" s="3">
        <v>9000000</v>
      </c>
      <c r="M199" s="3">
        <v>9000000</v>
      </c>
      <c r="N199" s="86">
        <v>0</v>
      </c>
      <c r="O199" s="86">
        <v>0</v>
      </c>
      <c r="P199" s="86">
        <v>0</v>
      </c>
      <c r="Q199" s="86">
        <v>0</v>
      </c>
      <c r="R199" s="475">
        <v>0</v>
      </c>
      <c r="S199" s="476">
        <v>0</v>
      </c>
      <c r="T199" s="476">
        <v>0</v>
      </c>
      <c r="U199" s="438"/>
      <c r="V199" s="438"/>
      <c r="W199" s="303"/>
      <c r="X199" s="477"/>
      <c r="Y199" s="28"/>
      <c r="Z199" s="204"/>
    </row>
    <row r="200" spans="1:27" ht="14.25" customHeight="1" x14ac:dyDescent="0.2">
      <c r="A200" s="71"/>
      <c r="B200" s="436" t="s">
        <v>345</v>
      </c>
      <c r="C200" s="437"/>
      <c r="D200" s="137" t="s">
        <v>346</v>
      </c>
      <c r="E200" s="388"/>
      <c r="F200" s="388"/>
      <c r="G200" s="389"/>
      <c r="H200" s="3"/>
      <c r="I200" s="194"/>
      <c r="J200" s="1"/>
      <c r="K200" s="1"/>
      <c r="L200" s="1">
        <v>-1230263.49</v>
      </c>
      <c r="M200" s="1">
        <v>-1230263.49</v>
      </c>
      <c r="N200" s="1">
        <v>-925191.77</v>
      </c>
      <c r="O200" s="1">
        <v>-1462355.5</v>
      </c>
      <c r="P200" s="1">
        <v>-933183.3600000001</v>
      </c>
      <c r="Q200" s="1">
        <v>-1039868.16</v>
      </c>
      <c r="R200" s="1">
        <v>-4360598.79</v>
      </c>
      <c r="S200" s="1">
        <v>-1243220.44</v>
      </c>
      <c r="T200" s="1">
        <v>-1035119.7300000001</v>
      </c>
      <c r="U200" s="1">
        <v>-1274683.95</v>
      </c>
      <c r="V200" s="1">
        <v>-1357295.91</v>
      </c>
      <c r="W200" s="1">
        <v>-4910320.03</v>
      </c>
      <c r="X200" s="196"/>
      <c r="Y200" s="28"/>
      <c r="Z200" s="204"/>
    </row>
    <row r="201" spans="1:27" ht="14.25" customHeight="1" x14ac:dyDescent="0.2">
      <c r="A201" s="71"/>
      <c r="B201" s="436" t="s">
        <v>347</v>
      </c>
      <c r="C201" s="437"/>
      <c r="D201" s="137" t="s">
        <v>348</v>
      </c>
      <c r="E201" s="388"/>
      <c r="F201" s="388"/>
      <c r="G201" s="389"/>
      <c r="H201" s="3"/>
      <c r="I201" s="87"/>
      <c r="J201" s="3"/>
      <c r="K201" s="3"/>
      <c r="L201" s="3">
        <v>19518.599999999999</v>
      </c>
      <c r="M201" s="3">
        <v>19518.599999999999</v>
      </c>
      <c r="N201" s="3">
        <v>19471.93</v>
      </c>
      <c r="O201" s="3">
        <v>19471.919999999998</v>
      </c>
      <c r="P201" s="3">
        <v>19441.939999999999</v>
      </c>
      <c r="Q201" s="3">
        <v>16143.95</v>
      </c>
      <c r="R201" s="3">
        <v>74529.739999999991</v>
      </c>
      <c r="S201" s="438">
        <v>19465.8</v>
      </c>
      <c r="T201" s="438">
        <v>19455.8</v>
      </c>
      <c r="U201" s="438">
        <v>16163.31</v>
      </c>
      <c r="V201" s="1">
        <v>-38358.670000000006</v>
      </c>
      <c r="W201" s="375">
        <v>16726.239999999991</v>
      </c>
      <c r="X201" s="196"/>
      <c r="Y201" s="28"/>
      <c r="Z201" s="204"/>
    </row>
    <row r="202" spans="1:27" ht="13.9" customHeight="1" x14ac:dyDescent="0.2">
      <c r="A202" s="71"/>
      <c r="B202" s="436" t="s">
        <v>349</v>
      </c>
      <c r="C202" s="437"/>
      <c r="D202" s="137" t="s">
        <v>350</v>
      </c>
      <c r="E202" s="388"/>
      <c r="F202" s="388"/>
      <c r="G202" s="389"/>
      <c r="H202" s="3"/>
      <c r="I202" s="87"/>
      <c r="J202" s="3"/>
      <c r="K202" s="3"/>
      <c r="L202" s="3">
        <v>577391.25999999989</v>
      </c>
      <c r="M202" s="3">
        <v>577391.25999999989</v>
      </c>
      <c r="N202" s="3">
        <v>315070.69</v>
      </c>
      <c r="O202" s="3">
        <v>578257.38</v>
      </c>
      <c r="P202" s="3">
        <v>626082.33000000007</v>
      </c>
      <c r="Q202" s="3">
        <v>364826.52999999997</v>
      </c>
      <c r="R202" s="3">
        <v>1884236.9300000002</v>
      </c>
      <c r="S202" s="438">
        <v>461586.49000000005</v>
      </c>
      <c r="T202" s="438">
        <v>533690.52</v>
      </c>
      <c r="U202" s="438">
        <v>526126.41</v>
      </c>
      <c r="V202" s="438">
        <v>379906.57000000007</v>
      </c>
      <c r="W202" s="375">
        <v>1901309.99</v>
      </c>
      <c r="X202" s="196"/>
      <c r="Y202" s="28"/>
      <c r="Z202" s="204"/>
    </row>
    <row r="203" spans="1:27" ht="14.25" customHeight="1" x14ac:dyDescent="0.2">
      <c r="A203" s="71"/>
      <c r="B203" s="436" t="s">
        <v>351</v>
      </c>
      <c r="C203" s="437"/>
      <c r="D203" s="137" t="s">
        <v>352</v>
      </c>
      <c r="E203" s="388"/>
      <c r="F203" s="388"/>
      <c r="G203" s="389"/>
      <c r="H203" s="3"/>
      <c r="I203" s="87"/>
      <c r="J203" s="3"/>
      <c r="K203" s="3"/>
      <c r="L203" s="3"/>
      <c r="M203" s="439"/>
      <c r="N203" s="440">
        <v>573.71</v>
      </c>
      <c r="O203" s="440"/>
      <c r="P203" s="440"/>
      <c r="Q203" s="3">
        <v>1334.46</v>
      </c>
      <c r="R203" s="3">
        <v>1908.17</v>
      </c>
      <c r="S203" s="333">
        <v>0</v>
      </c>
      <c r="T203" s="333">
        <v>3407.52</v>
      </c>
      <c r="U203" s="1">
        <v>-252497.66</v>
      </c>
      <c r="V203" s="438">
        <v>251514.55000000002</v>
      </c>
      <c r="W203" s="458">
        <v>2424.4100000000035</v>
      </c>
      <c r="X203" s="196"/>
      <c r="Y203" s="28"/>
      <c r="Z203" s="204"/>
    </row>
    <row r="204" spans="1:27" ht="14.25" customHeight="1" x14ac:dyDescent="0.2">
      <c r="A204" s="159"/>
      <c r="B204" s="368">
        <v>12</v>
      </c>
      <c r="C204" s="541" t="s">
        <v>353</v>
      </c>
      <c r="D204" s="507"/>
      <c r="E204" s="507"/>
      <c r="F204" s="507"/>
      <c r="G204" s="508"/>
      <c r="H204" s="88"/>
      <c r="I204" s="88">
        <v>6188415.7800000003</v>
      </c>
      <c r="J204" s="88">
        <v>6064888.1600000001</v>
      </c>
      <c r="K204" s="88">
        <v>6049393.0099999998</v>
      </c>
      <c r="L204" s="88">
        <v>6039148.25</v>
      </c>
      <c r="M204" s="88">
        <v>6039148.25</v>
      </c>
      <c r="N204" s="88">
        <v>5908047.9100000001</v>
      </c>
      <c r="O204" s="88">
        <v>5870234.4400000004</v>
      </c>
      <c r="P204" s="88">
        <v>5467395.8000000007</v>
      </c>
      <c r="Q204" s="88">
        <v>5377022.2800000012</v>
      </c>
      <c r="R204" s="88">
        <v>5377022.2800000012</v>
      </c>
      <c r="S204" s="334">
        <v>5362716.3100000015</v>
      </c>
      <c r="T204" s="334">
        <v>5231551.5300000012</v>
      </c>
      <c r="U204" s="334">
        <v>4580046.4400000013</v>
      </c>
      <c r="V204" s="334">
        <v>6744716.370000001</v>
      </c>
      <c r="W204" s="334">
        <v>6744716.370000001</v>
      </c>
      <c r="X204" s="165"/>
      <c r="Y204" s="28"/>
      <c r="Z204" s="434"/>
    </row>
    <row r="205" spans="1:27" ht="14.25" customHeight="1" x14ac:dyDescent="0.2">
      <c r="A205" s="71"/>
      <c r="B205" s="134" t="s">
        <v>354</v>
      </c>
      <c r="C205" s="134"/>
      <c r="D205" s="542" t="s">
        <v>355</v>
      </c>
      <c r="E205" s="488"/>
      <c r="F205" s="488"/>
      <c r="G205" s="489"/>
      <c r="H205" s="441"/>
      <c r="I205" s="87">
        <v>250000</v>
      </c>
      <c r="J205" s="442">
        <v>0</v>
      </c>
      <c r="K205" s="124">
        <v>0</v>
      </c>
      <c r="L205" s="124">
        <v>0</v>
      </c>
      <c r="M205" s="87">
        <v>250000</v>
      </c>
      <c r="N205" s="87">
        <v>0</v>
      </c>
      <c r="O205" s="87">
        <v>207000</v>
      </c>
      <c r="P205" s="87"/>
      <c r="Q205" s="87"/>
      <c r="R205" s="86">
        <v>207000</v>
      </c>
      <c r="S205" s="438">
        <v>143000</v>
      </c>
      <c r="T205" s="333">
        <v>0</v>
      </c>
      <c r="U205" s="438">
        <v>0</v>
      </c>
      <c r="V205" s="438">
        <v>3028289.4399999995</v>
      </c>
      <c r="W205" s="374">
        <v>3171289.4399999995</v>
      </c>
      <c r="X205" s="87"/>
      <c r="Y205" s="28"/>
      <c r="Z205" s="204"/>
    </row>
    <row r="206" spans="1:27" ht="14.25" customHeight="1" x14ac:dyDescent="0.2">
      <c r="A206" s="71"/>
      <c r="B206" s="33" t="s">
        <v>356</v>
      </c>
      <c r="C206" s="33"/>
      <c r="D206" s="484" t="s">
        <v>375</v>
      </c>
      <c r="E206" s="485"/>
      <c r="F206" s="485"/>
      <c r="G206" s="486"/>
      <c r="H206" s="3"/>
      <c r="I206" s="194">
        <v>-35446.199999999997</v>
      </c>
      <c r="J206" s="87">
        <v>123527.62</v>
      </c>
      <c r="K206" s="87">
        <v>15495.15</v>
      </c>
      <c r="L206" s="87">
        <v>10244.76</v>
      </c>
      <c r="M206" s="87">
        <v>113821.32999999999</v>
      </c>
      <c r="N206" s="87">
        <v>51645.869999999995</v>
      </c>
      <c r="O206" s="87">
        <v>49970.950000000012</v>
      </c>
      <c r="P206" s="87">
        <v>51349.389999999985</v>
      </c>
      <c r="Q206" s="87">
        <v>54321.130000000005</v>
      </c>
      <c r="R206" s="3">
        <v>207287.34</v>
      </c>
      <c r="S206" s="438">
        <v>49015.7</v>
      </c>
      <c r="T206" s="438">
        <v>46696.350000000006</v>
      </c>
      <c r="U206" s="438">
        <v>45575.640000000014</v>
      </c>
      <c r="V206" s="438">
        <v>50636.549999999988</v>
      </c>
      <c r="W206" s="374">
        <v>191924.24</v>
      </c>
      <c r="X206" s="87"/>
      <c r="Y206" s="28"/>
      <c r="Z206" s="204"/>
    </row>
    <row r="207" spans="1:27" ht="14.25" customHeight="1" x14ac:dyDescent="0.2">
      <c r="A207" s="71"/>
      <c r="B207" s="33" t="s">
        <v>357</v>
      </c>
      <c r="C207" s="33"/>
      <c r="D207" s="484" t="s">
        <v>358</v>
      </c>
      <c r="E207" s="485"/>
      <c r="F207" s="485"/>
      <c r="G207" s="486"/>
      <c r="H207" s="443"/>
      <c r="I207" s="194">
        <v>-15552.74</v>
      </c>
      <c r="J207" s="194">
        <v>-159855</v>
      </c>
      <c r="K207" s="194">
        <v>-60443.05</v>
      </c>
      <c r="L207" s="194">
        <v>-50787.85</v>
      </c>
      <c r="M207" s="194">
        <v>-286638.63999999996</v>
      </c>
      <c r="N207" s="194">
        <v>-182746.21000000002</v>
      </c>
      <c r="O207" s="194">
        <v>-294784.42</v>
      </c>
      <c r="P207" s="194">
        <v>-454188.02999999997</v>
      </c>
      <c r="Q207" s="194">
        <v>-144694.65000000002</v>
      </c>
      <c r="R207" s="194">
        <v>-1076413.31</v>
      </c>
      <c r="S207" s="1">
        <v>-206321.67</v>
      </c>
      <c r="T207" s="1">
        <v>-174453.12999999998</v>
      </c>
      <c r="U207" s="1">
        <v>-948236.46</v>
      </c>
      <c r="V207" s="444">
        <v>-629128.44000000006</v>
      </c>
      <c r="W207" s="194">
        <v>-1958139.7000000002</v>
      </c>
      <c r="X207" s="194"/>
      <c r="Y207" s="28"/>
      <c r="Z207" s="204"/>
      <c r="AA207" s="205"/>
    </row>
    <row r="208" spans="1:27" ht="14.25" customHeight="1" x14ac:dyDescent="0.2">
      <c r="A208" s="71"/>
      <c r="B208" s="33" t="s">
        <v>3035</v>
      </c>
      <c r="C208" s="33"/>
      <c r="D208" s="484" t="s">
        <v>352</v>
      </c>
      <c r="E208" s="485"/>
      <c r="F208" s="485"/>
      <c r="G208" s="486"/>
      <c r="H208" s="443"/>
      <c r="I208" s="194"/>
      <c r="J208" s="194"/>
      <c r="K208" s="194"/>
      <c r="L208" s="194"/>
      <c r="M208" s="194"/>
      <c r="N208" s="194"/>
      <c r="O208" s="194"/>
      <c r="P208" s="194"/>
      <c r="Q208" s="194"/>
      <c r="R208" s="194"/>
      <c r="S208" s="444"/>
      <c r="T208" s="1">
        <v>-3408</v>
      </c>
      <c r="U208" s="438">
        <v>251155.73</v>
      </c>
      <c r="V208" s="444">
        <v>-285127.62</v>
      </c>
      <c r="W208" s="194">
        <v>-37379.889999999985</v>
      </c>
      <c r="X208" s="194"/>
      <c r="Y208" s="28"/>
      <c r="Z208" s="204"/>
      <c r="AA208" s="205"/>
    </row>
    <row r="209" spans="1:26" ht="14.25" customHeight="1" x14ac:dyDescent="0.2">
      <c r="A209" s="172"/>
      <c r="B209" s="368">
        <v>13</v>
      </c>
      <c r="C209" s="541" t="s">
        <v>359</v>
      </c>
      <c r="D209" s="507"/>
      <c r="E209" s="507"/>
      <c r="F209" s="507"/>
      <c r="G209" s="507"/>
      <c r="H209" s="78">
        <v>0</v>
      </c>
      <c r="I209" s="85">
        <v>18836041.27</v>
      </c>
      <c r="J209" s="85">
        <v>18912567.879999999</v>
      </c>
      <c r="K209" s="85">
        <v>19248832.849999998</v>
      </c>
      <c r="L209" s="85">
        <v>19538102.940000001</v>
      </c>
      <c r="M209" s="85">
        <v>19538102.940000001</v>
      </c>
      <c r="N209" s="85">
        <v>19690769.460000001</v>
      </c>
      <c r="O209" s="85">
        <v>19880200.539999999</v>
      </c>
      <c r="P209" s="85">
        <v>19631564.02</v>
      </c>
      <c r="Q209" s="85">
        <v>19803259.949999999</v>
      </c>
      <c r="R209" s="85">
        <v>19803259.949999999</v>
      </c>
      <c r="S209" s="335">
        <v>19856020.25</v>
      </c>
      <c r="T209" s="335">
        <v>20020539.419999998</v>
      </c>
      <c r="U209" s="335">
        <v>19938235.640000001</v>
      </c>
      <c r="V209" s="335">
        <v>21278400.739999998</v>
      </c>
      <c r="W209" s="335">
        <v>21278400.739999998</v>
      </c>
      <c r="X209" s="165"/>
      <c r="Y209" s="28"/>
      <c r="Z209" s="435"/>
    </row>
    <row r="210" spans="1:26" ht="14.25" customHeight="1" x14ac:dyDescent="0.2">
      <c r="A210" s="71"/>
      <c r="B210" s="33" t="s">
        <v>360</v>
      </c>
      <c r="C210" s="134"/>
      <c r="D210" s="542" t="s">
        <v>361</v>
      </c>
      <c r="E210" s="488"/>
      <c r="F210" s="488"/>
      <c r="G210" s="489"/>
      <c r="H210" s="445"/>
      <c r="I210" s="86">
        <v>9000880.2899999991</v>
      </c>
      <c r="J210" s="86">
        <v>8968949.9600000009</v>
      </c>
      <c r="K210" s="86">
        <v>9010129.0299999993</v>
      </c>
      <c r="L210" s="86">
        <v>9066318.4100000001</v>
      </c>
      <c r="M210" s="86">
        <v>9066318.4100000001</v>
      </c>
      <c r="N210" s="86">
        <v>8994966.8300000001</v>
      </c>
      <c r="O210" s="86">
        <v>8712120.0999999996</v>
      </c>
      <c r="P210" s="86">
        <v>8556681.0699999984</v>
      </c>
      <c r="Q210" s="86">
        <v>8586174.4600000009</v>
      </c>
      <c r="R210" s="86">
        <v>8586174.4600000009</v>
      </c>
      <c r="S210" s="438">
        <v>8302779.4700000007</v>
      </c>
      <c r="T210" s="438">
        <v>8140278.0799999991</v>
      </c>
      <c r="U210" s="438">
        <v>8003965.6699999999</v>
      </c>
      <c r="V210" s="438">
        <v>7167765.4899999993</v>
      </c>
      <c r="W210" s="438">
        <v>7167765.4899999993</v>
      </c>
      <c r="X210" s="86"/>
      <c r="Y210" s="28"/>
      <c r="Z210" s="204"/>
    </row>
    <row r="211" spans="1:26" ht="14.25" customHeight="1" x14ac:dyDescent="0.2">
      <c r="A211" s="71"/>
      <c r="B211" s="33" t="s">
        <v>362</v>
      </c>
      <c r="C211" s="33"/>
      <c r="D211" s="484" t="s">
        <v>363</v>
      </c>
      <c r="E211" s="485"/>
      <c r="F211" s="485"/>
      <c r="G211" s="486"/>
      <c r="H211" s="446"/>
      <c r="I211" s="86">
        <v>1795069.86</v>
      </c>
      <c r="J211" s="86">
        <v>1926693.58</v>
      </c>
      <c r="K211" s="86">
        <v>2144465.36</v>
      </c>
      <c r="L211" s="86">
        <v>2424818.61</v>
      </c>
      <c r="M211" s="86">
        <v>2424818.61</v>
      </c>
      <c r="N211" s="86">
        <v>2588164.79</v>
      </c>
      <c r="O211" s="86">
        <v>2869801.51</v>
      </c>
      <c r="P211" s="86">
        <v>3179079.37</v>
      </c>
      <c r="Q211" s="86">
        <v>3574460.1199999996</v>
      </c>
      <c r="R211" s="86">
        <v>3574460.1199999996</v>
      </c>
      <c r="S211" s="438">
        <v>3848878.8400000003</v>
      </c>
      <c r="T211" s="438">
        <v>4223906.83</v>
      </c>
      <c r="U211" s="438">
        <v>4513567.3</v>
      </c>
      <c r="V211" s="438">
        <v>4965847.93</v>
      </c>
      <c r="W211" s="438">
        <v>4965847.93</v>
      </c>
      <c r="X211" s="86"/>
      <c r="Y211" s="28"/>
      <c r="Z211" s="204"/>
    </row>
    <row r="212" spans="1:26" ht="14.25" customHeight="1" x14ac:dyDescent="0.2">
      <c r="A212" s="173"/>
      <c r="B212" s="447" t="s">
        <v>364</v>
      </c>
      <c r="C212" s="447"/>
      <c r="D212" s="484" t="s">
        <v>365</v>
      </c>
      <c r="E212" s="485"/>
      <c r="F212" s="485"/>
      <c r="G212" s="486"/>
      <c r="H212" s="446"/>
      <c r="I212" s="86">
        <v>6175026.0199999996</v>
      </c>
      <c r="J212" s="86">
        <v>6083359.4199999999</v>
      </c>
      <c r="K212" s="86">
        <v>6089841.5999999996</v>
      </c>
      <c r="L212" s="86">
        <v>6030088.5099999998</v>
      </c>
      <c r="M212" s="86">
        <v>6030088.5099999998</v>
      </c>
      <c r="N212" s="86">
        <v>5958614.54</v>
      </c>
      <c r="O212" s="86">
        <v>6076294.2999999998</v>
      </c>
      <c r="P212" s="86">
        <v>5646141.3200000003</v>
      </c>
      <c r="Q212" s="86">
        <v>5364139.1100000003</v>
      </c>
      <c r="R212" s="86">
        <v>5364139.1100000003</v>
      </c>
      <c r="S212" s="438">
        <v>5398517.5099999998</v>
      </c>
      <c r="T212" s="438">
        <v>5323773.47</v>
      </c>
      <c r="U212" s="438">
        <v>5061250.42</v>
      </c>
      <c r="V212" s="438">
        <v>6762306.5199999996</v>
      </c>
      <c r="W212" s="438">
        <v>6762306.5199999996</v>
      </c>
      <c r="X212" s="86"/>
      <c r="Y212" s="28"/>
      <c r="Z212" s="448"/>
    </row>
    <row r="213" spans="1:26" ht="14.25" customHeight="1" x14ac:dyDescent="0.2">
      <c r="A213" s="81"/>
      <c r="B213" s="33" t="s">
        <v>366</v>
      </c>
      <c r="C213" s="33"/>
      <c r="D213" s="484" t="s">
        <v>367</v>
      </c>
      <c r="E213" s="485"/>
      <c r="F213" s="485"/>
      <c r="G213" s="486"/>
      <c r="H213" s="446"/>
      <c r="I213" s="86">
        <v>858739.23</v>
      </c>
      <c r="J213" s="86">
        <v>913374.71999999997</v>
      </c>
      <c r="K213" s="86">
        <v>968911.11</v>
      </c>
      <c r="L213" s="86">
        <v>974901.1</v>
      </c>
      <c r="M213" s="86">
        <v>974901.1</v>
      </c>
      <c r="N213" s="86">
        <v>1082473.1199999999</v>
      </c>
      <c r="O213" s="86">
        <v>1138895.02</v>
      </c>
      <c r="P213" s="86">
        <v>1147931.8900000001</v>
      </c>
      <c r="Q213" s="86">
        <v>1158475.4000000001</v>
      </c>
      <c r="R213" s="86">
        <v>1158475.4000000001</v>
      </c>
      <c r="S213" s="438">
        <v>1168212.22</v>
      </c>
      <c r="T213" s="438">
        <v>1177621.27</v>
      </c>
      <c r="U213" s="438">
        <v>1187029.69</v>
      </c>
      <c r="V213" s="438">
        <v>1199382.77</v>
      </c>
      <c r="W213" s="438">
        <v>1199382.77</v>
      </c>
      <c r="X213" s="86"/>
      <c r="Y213" s="28"/>
      <c r="Z213" s="202"/>
    </row>
    <row r="214" spans="1:26" ht="14.25" customHeight="1" x14ac:dyDescent="0.2">
      <c r="A214" s="81"/>
      <c r="B214" s="449" t="s">
        <v>368</v>
      </c>
      <c r="C214" s="449"/>
      <c r="D214" s="546" t="s">
        <v>369</v>
      </c>
      <c r="E214" s="547"/>
      <c r="F214" s="547"/>
      <c r="G214" s="548"/>
      <c r="H214" s="450"/>
      <c r="I214" s="96">
        <v>999325.87</v>
      </c>
      <c r="J214" s="96">
        <v>1013190.2</v>
      </c>
      <c r="K214" s="96">
        <v>1028485.75</v>
      </c>
      <c r="L214" s="96">
        <v>1034976.31</v>
      </c>
      <c r="M214" s="96">
        <v>1034976.31</v>
      </c>
      <c r="N214" s="86">
        <v>1059550.18</v>
      </c>
      <c r="O214" s="86">
        <v>1076089.6100000001</v>
      </c>
      <c r="P214" s="86">
        <v>1094730.3699999999</v>
      </c>
      <c r="Q214" s="86">
        <v>1113010.8599999999</v>
      </c>
      <c r="R214" s="96">
        <v>1113010.8599999999</v>
      </c>
      <c r="S214" s="451">
        <v>1130632.21</v>
      </c>
      <c r="T214" s="451">
        <v>1147959.77</v>
      </c>
      <c r="U214" s="451">
        <v>1165422.56</v>
      </c>
      <c r="V214" s="451">
        <v>1176098.0299999998</v>
      </c>
      <c r="W214" s="451">
        <v>1176098.0299999998</v>
      </c>
      <c r="X214" s="96"/>
      <c r="Y214" s="97"/>
      <c r="Z214" s="202"/>
    </row>
    <row r="215" spans="1:26" ht="14.25" customHeight="1" x14ac:dyDescent="0.2">
      <c r="A215" s="81"/>
      <c r="B215" s="452" t="s">
        <v>370</v>
      </c>
      <c r="C215" s="453"/>
      <c r="D215" s="549" t="s">
        <v>3036</v>
      </c>
      <c r="E215" s="550"/>
      <c r="F215" s="550"/>
      <c r="G215" s="551"/>
      <c r="H215" s="454"/>
      <c r="I215" s="86">
        <v>7000</v>
      </c>
      <c r="J215" s="86">
        <v>7000</v>
      </c>
      <c r="K215" s="86">
        <v>7000</v>
      </c>
      <c r="L215" s="86">
        <v>7000</v>
      </c>
      <c r="M215" s="86">
        <v>7000</v>
      </c>
      <c r="N215" s="86">
        <v>7000</v>
      </c>
      <c r="O215" s="86">
        <v>7000</v>
      </c>
      <c r="P215" s="86">
        <v>7000</v>
      </c>
      <c r="Q215" s="86">
        <v>7000</v>
      </c>
      <c r="R215" s="86">
        <v>7000</v>
      </c>
      <c r="S215" s="86">
        <v>7000</v>
      </c>
      <c r="T215" s="86">
        <v>7000</v>
      </c>
      <c r="U215" s="86">
        <v>7000</v>
      </c>
      <c r="V215" s="86">
        <v>7000</v>
      </c>
      <c r="W215" s="86">
        <v>7000</v>
      </c>
      <c r="X215" s="98"/>
      <c r="Y215" s="99"/>
      <c r="Z215" s="202"/>
    </row>
    <row r="216" spans="1:26" ht="14.25" customHeight="1" x14ac:dyDescent="0.2">
      <c r="A216" s="81"/>
      <c r="B216" s="144"/>
      <c r="C216" s="144"/>
      <c r="D216" s="138"/>
      <c r="E216" s="490"/>
      <c r="F216" s="491"/>
      <c r="G216" s="491"/>
      <c r="H216" s="491"/>
      <c r="I216" s="455"/>
      <c r="J216" s="455"/>
      <c r="K216" s="455"/>
      <c r="L216" s="456"/>
      <c r="M216" s="456"/>
      <c r="N216" s="456"/>
      <c r="O216" s="456"/>
      <c r="P216" s="45"/>
      <c r="Q216" s="45"/>
      <c r="R216" s="45"/>
      <c r="S216" s="342"/>
      <c r="T216" s="331"/>
      <c r="U216" s="331"/>
      <c r="V216" s="331"/>
      <c r="W216" s="342"/>
      <c r="X216" s="457"/>
      <c r="Y216" s="44"/>
      <c r="Z216" s="202"/>
    </row>
    <row r="217" spans="1:26" ht="14.25" customHeight="1" x14ac:dyDescent="0.2">
      <c r="C217" s="19"/>
      <c r="F217" s="19"/>
      <c r="G217" s="19"/>
      <c r="W217" s="343"/>
      <c r="X217" s="70"/>
      <c r="Y217" s="17"/>
    </row>
    <row r="218" spans="1:26" ht="14.25" customHeight="1" x14ac:dyDescent="0.2">
      <c r="C218" s="19"/>
      <c r="F218" s="19"/>
      <c r="G218" s="19"/>
      <c r="W218" s="343"/>
      <c r="X218" s="70"/>
      <c r="Y218" s="17"/>
    </row>
    <row r="219" spans="1:26" ht="14.25" customHeight="1" x14ac:dyDescent="0.2">
      <c r="C219" s="19"/>
      <c r="F219" s="19"/>
      <c r="G219" s="19"/>
      <c r="W219" s="343"/>
      <c r="X219" s="70"/>
      <c r="Y219" s="17"/>
    </row>
    <row r="220" spans="1:26" ht="14.25" customHeight="1" x14ac:dyDescent="0.2">
      <c r="C220" s="19"/>
      <c r="F220" s="19"/>
      <c r="G220" s="19"/>
      <c r="W220" s="343"/>
      <c r="X220" s="70"/>
      <c r="Y220" s="17"/>
    </row>
    <row r="221" spans="1:26" ht="14.25" customHeight="1" x14ac:dyDescent="0.2">
      <c r="C221" s="19"/>
      <c r="F221" s="19"/>
      <c r="G221" s="19"/>
      <c r="W221" s="343"/>
      <c r="X221" s="70"/>
      <c r="Y221" s="17"/>
    </row>
    <row r="222" spans="1:26" ht="14.25" customHeight="1" x14ac:dyDescent="0.2">
      <c r="C222" s="19"/>
      <c r="F222" s="19"/>
      <c r="G222" s="19"/>
      <c r="W222" s="343"/>
      <c r="X222" s="70"/>
      <c r="Y222" s="17"/>
    </row>
    <row r="223" spans="1:26" ht="14.25" customHeight="1" x14ac:dyDescent="0.2">
      <c r="C223" s="19"/>
      <c r="F223" s="19"/>
      <c r="G223" s="19"/>
      <c r="W223" s="343"/>
      <c r="X223" s="70"/>
      <c r="Y223" s="17"/>
    </row>
    <row r="224" spans="1:26" ht="14.25" customHeight="1" x14ac:dyDescent="0.2">
      <c r="C224" s="19"/>
      <c r="F224" s="19"/>
      <c r="G224" s="19"/>
      <c r="W224" s="343"/>
      <c r="X224" s="70"/>
      <c r="Y224" s="17"/>
    </row>
    <row r="225" spans="3:25" ht="14.25" customHeight="1" x14ac:dyDescent="0.2">
      <c r="C225" s="19"/>
      <c r="F225" s="19"/>
      <c r="G225" s="19"/>
      <c r="W225" s="343"/>
      <c r="X225" s="70"/>
      <c r="Y225" s="17"/>
    </row>
    <row r="226" spans="3:25" ht="14.25" customHeight="1" x14ac:dyDescent="0.2">
      <c r="C226" s="19"/>
      <c r="F226" s="19"/>
      <c r="G226" s="19"/>
      <c r="W226" s="343"/>
      <c r="X226" s="70"/>
      <c r="Y226" s="17"/>
    </row>
    <row r="227" spans="3:25" ht="14.25" customHeight="1" x14ac:dyDescent="0.2">
      <c r="C227" s="19"/>
      <c r="F227" s="19"/>
      <c r="G227" s="19"/>
      <c r="W227" s="343"/>
      <c r="X227" s="70"/>
      <c r="Y227" s="17"/>
    </row>
    <row r="228" spans="3:25" ht="14.25" customHeight="1" x14ac:dyDescent="0.2">
      <c r="C228" s="19"/>
      <c r="F228" s="19"/>
      <c r="G228" s="19"/>
      <c r="W228" s="343"/>
      <c r="X228" s="70"/>
      <c r="Y228" s="17"/>
    </row>
    <row r="229" spans="3:25" ht="14.25" customHeight="1" x14ac:dyDescent="0.2">
      <c r="C229" s="19"/>
      <c r="F229" s="19"/>
      <c r="G229" s="19"/>
      <c r="W229" s="343"/>
      <c r="X229" s="70"/>
      <c r="Y229" s="17"/>
    </row>
    <row r="230" spans="3:25" ht="14.25" customHeight="1" x14ac:dyDescent="0.2">
      <c r="C230" s="19"/>
      <c r="F230" s="19"/>
      <c r="G230" s="19"/>
      <c r="W230" s="343"/>
      <c r="X230" s="70"/>
      <c r="Y230" s="17"/>
    </row>
    <row r="231" spans="3:25" ht="14.25" customHeight="1" x14ac:dyDescent="0.2">
      <c r="C231" s="19"/>
      <c r="F231" s="19"/>
      <c r="G231" s="19"/>
      <c r="W231" s="343"/>
      <c r="X231" s="70"/>
      <c r="Y231" s="17"/>
    </row>
    <row r="232" spans="3:25" ht="14.25" customHeight="1" x14ac:dyDescent="0.2">
      <c r="C232" s="19"/>
      <c r="F232" s="19"/>
      <c r="G232" s="19"/>
      <c r="W232" s="343"/>
      <c r="X232" s="70"/>
      <c r="Y232" s="17"/>
    </row>
    <row r="233" spans="3:25" ht="14.25" customHeight="1" x14ac:dyDescent="0.2">
      <c r="C233" s="19"/>
      <c r="F233" s="19"/>
      <c r="G233" s="19"/>
      <c r="W233" s="343"/>
      <c r="X233" s="70"/>
      <c r="Y233" s="17"/>
    </row>
    <row r="234" spans="3:25" ht="14.25" customHeight="1" x14ac:dyDescent="0.2">
      <c r="C234" s="19"/>
      <c r="F234" s="19"/>
      <c r="G234" s="19"/>
      <c r="W234" s="343"/>
      <c r="X234" s="70"/>
      <c r="Y234" s="17"/>
    </row>
    <row r="235" spans="3:25" ht="14.25" customHeight="1" x14ac:dyDescent="0.2">
      <c r="C235" s="19"/>
      <c r="F235" s="19"/>
      <c r="G235" s="19"/>
      <c r="W235" s="343"/>
      <c r="X235" s="70"/>
      <c r="Y235" s="17"/>
    </row>
    <row r="236" spans="3:25" ht="14.25" customHeight="1" x14ac:dyDescent="0.2">
      <c r="C236" s="19"/>
      <c r="F236" s="19"/>
      <c r="G236" s="19"/>
      <c r="W236" s="343"/>
      <c r="X236" s="70"/>
      <c r="Y236" s="17"/>
    </row>
    <row r="237" spans="3:25" ht="14.25" customHeight="1" x14ac:dyDescent="0.2">
      <c r="C237" s="19"/>
      <c r="F237" s="19"/>
      <c r="G237" s="19"/>
      <c r="W237" s="343"/>
      <c r="X237" s="70"/>
      <c r="Y237" s="17"/>
    </row>
    <row r="238" spans="3:25" ht="14.25" customHeight="1" x14ac:dyDescent="0.2">
      <c r="C238" s="19"/>
      <c r="F238" s="19"/>
      <c r="G238" s="19"/>
      <c r="W238" s="343"/>
      <c r="X238" s="70"/>
      <c r="Y238" s="17"/>
    </row>
    <row r="239" spans="3:25" ht="14.25" customHeight="1" x14ac:dyDescent="0.2">
      <c r="C239" s="19"/>
      <c r="F239" s="19"/>
      <c r="G239" s="19"/>
      <c r="W239" s="343"/>
      <c r="X239" s="70"/>
      <c r="Y239" s="17"/>
    </row>
    <row r="240" spans="3:25" ht="14.25" customHeight="1" x14ac:dyDescent="0.2">
      <c r="C240" s="19"/>
      <c r="F240" s="19"/>
      <c r="G240" s="19"/>
      <c r="W240" s="343"/>
      <c r="X240" s="70"/>
      <c r="Y240" s="17"/>
    </row>
    <row r="241" spans="3:25" ht="14.25" customHeight="1" x14ac:dyDescent="0.2">
      <c r="C241" s="19"/>
      <c r="F241" s="19"/>
      <c r="G241" s="19"/>
      <c r="W241" s="343"/>
      <c r="X241" s="70"/>
      <c r="Y241" s="17"/>
    </row>
    <row r="242" spans="3:25" ht="14.25" customHeight="1" x14ac:dyDescent="0.2">
      <c r="C242" s="19"/>
      <c r="F242" s="19"/>
      <c r="G242" s="19"/>
      <c r="W242" s="343"/>
      <c r="X242" s="70"/>
      <c r="Y242" s="17"/>
    </row>
    <row r="243" spans="3:25" ht="14.25" customHeight="1" x14ac:dyDescent="0.2">
      <c r="C243" s="19"/>
      <c r="F243" s="19"/>
      <c r="G243" s="19"/>
      <c r="W243" s="343"/>
      <c r="X243" s="70"/>
      <c r="Y243" s="17"/>
    </row>
    <row r="244" spans="3:25" ht="14.25" customHeight="1" x14ac:dyDescent="0.2">
      <c r="C244" s="19"/>
      <c r="F244" s="19"/>
      <c r="G244" s="19"/>
      <c r="W244" s="343"/>
      <c r="X244" s="70"/>
      <c r="Y244" s="17"/>
    </row>
    <row r="245" spans="3:25" ht="14.25" customHeight="1" x14ac:dyDescent="0.2">
      <c r="C245" s="19"/>
      <c r="F245" s="19"/>
      <c r="G245" s="19"/>
      <c r="W245" s="343"/>
      <c r="X245" s="70"/>
      <c r="Y245" s="17"/>
    </row>
    <row r="246" spans="3:25" ht="14.25" customHeight="1" x14ac:dyDescent="0.2">
      <c r="C246" s="19"/>
      <c r="F246" s="19"/>
      <c r="G246" s="19"/>
      <c r="W246" s="343"/>
      <c r="X246" s="70"/>
      <c r="Y246" s="17"/>
    </row>
    <row r="247" spans="3:25" ht="14.25" customHeight="1" x14ac:dyDescent="0.2">
      <c r="C247" s="19"/>
      <c r="F247" s="19"/>
      <c r="G247" s="19"/>
      <c r="W247" s="343"/>
      <c r="X247" s="70"/>
      <c r="Y247" s="17"/>
    </row>
    <row r="248" spans="3:25" ht="14.25" customHeight="1" x14ac:dyDescent="0.2">
      <c r="C248" s="19"/>
      <c r="F248" s="19"/>
      <c r="G248" s="19"/>
      <c r="W248" s="343"/>
      <c r="X248" s="70"/>
      <c r="Y248" s="17"/>
    </row>
    <row r="249" spans="3:25" ht="14.25" customHeight="1" x14ac:dyDescent="0.2">
      <c r="C249" s="19"/>
      <c r="F249" s="19"/>
      <c r="G249" s="19"/>
      <c r="W249" s="343"/>
      <c r="X249" s="70"/>
      <c r="Y249" s="17"/>
    </row>
    <row r="250" spans="3:25" ht="14.25" customHeight="1" x14ac:dyDescent="0.2">
      <c r="C250" s="19"/>
      <c r="F250" s="19"/>
      <c r="G250" s="19"/>
      <c r="W250" s="343"/>
      <c r="X250" s="70"/>
      <c r="Y250" s="17"/>
    </row>
    <row r="251" spans="3:25" ht="14.25" customHeight="1" x14ac:dyDescent="0.2">
      <c r="C251" s="19"/>
      <c r="F251" s="19"/>
      <c r="G251" s="19"/>
      <c r="W251" s="343"/>
      <c r="X251" s="70"/>
      <c r="Y251" s="17"/>
    </row>
    <row r="252" spans="3:25" ht="14.25" customHeight="1" x14ac:dyDescent="0.2">
      <c r="C252" s="19"/>
      <c r="F252" s="19"/>
      <c r="G252" s="19"/>
      <c r="W252" s="343"/>
      <c r="X252" s="70"/>
      <c r="Y252" s="17"/>
    </row>
    <row r="253" spans="3:25" ht="14.25" customHeight="1" x14ac:dyDescent="0.2">
      <c r="C253" s="19"/>
      <c r="F253" s="19"/>
      <c r="G253" s="19"/>
      <c r="W253" s="343"/>
      <c r="X253" s="70"/>
      <c r="Y253" s="17"/>
    </row>
    <row r="254" spans="3:25" ht="14.25" customHeight="1" x14ac:dyDescent="0.2">
      <c r="C254" s="19"/>
      <c r="F254" s="19"/>
      <c r="G254" s="19"/>
      <c r="W254" s="343"/>
      <c r="X254" s="70"/>
      <c r="Y254" s="17"/>
    </row>
    <row r="255" spans="3:25" ht="14.25" customHeight="1" x14ac:dyDescent="0.2">
      <c r="C255" s="19"/>
      <c r="F255" s="19"/>
      <c r="G255" s="19"/>
      <c r="W255" s="343"/>
      <c r="X255" s="70"/>
      <c r="Y255" s="17"/>
    </row>
    <row r="256" spans="3:25" ht="14.25" customHeight="1" x14ac:dyDescent="0.2">
      <c r="C256" s="19"/>
      <c r="F256" s="19"/>
      <c r="G256" s="19"/>
      <c r="W256" s="343"/>
      <c r="X256" s="70"/>
      <c r="Y256" s="17"/>
    </row>
    <row r="257" spans="3:25" ht="14.25" customHeight="1" x14ac:dyDescent="0.2">
      <c r="C257" s="19"/>
      <c r="F257" s="19"/>
      <c r="G257" s="19"/>
      <c r="W257" s="343"/>
      <c r="X257" s="70"/>
      <c r="Y257" s="17"/>
    </row>
    <row r="258" spans="3:25" ht="14.25" customHeight="1" x14ac:dyDescent="0.2">
      <c r="C258" s="19"/>
      <c r="F258" s="19"/>
      <c r="G258" s="19"/>
      <c r="W258" s="343"/>
      <c r="X258" s="70"/>
      <c r="Y258" s="17"/>
    </row>
    <row r="259" spans="3:25" ht="14.25" customHeight="1" x14ac:dyDescent="0.2">
      <c r="C259" s="19"/>
      <c r="F259" s="19"/>
      <c r="G259" s="19"/>
      <c r="W259" s="343"/>
      <c r="X259" s="70"/>
      <c r="Y259" s="17"/>
    </row>
    <row r="260" spans="3:25" ht="14.25" customHeight="1" x14ac:dyDescent="0.2">
      <c r="C260" s="19"/>
      <c r="F260" s="19"/>
      <c r="G260" s="19"/>
      <c r="W260" s="343"/>
      <c r="X260" s="70"/>
      <c r="Y260" s="17"/>
    </row>
    <row r="261" spans="3:25" ht="14.25" customHeight="1" x14ac:dyDescent="0.2">
      <c r="C261" s="19"/>
      <c r="F261" s="19"/>
      <c r="G261" s="19"/>
      <c r="W261" s="343"/>
      <c r="X261" s="70"/>
      <c r="Y261" s="17"/>
    </row>
    <row r="262" spans="3:25" ht="14.25" customHeight="1" x14ac:dyDescent="0.2">
      <c r="C262" s="19"/>
      <c r="F262" s="19"/>
      <c r="G262" s="19"/>
      <c r="W262" s="343"/>
      <c r="X262" s="70"/>
      <c r="Y262" s="17"/>
    </row>
    <row r="263" spans="3:25" ht="14.25" customHeight="1" x14ac:dyDescent="0.2">
      <c r="C263" s="19"/>
      <c r="F263" s="19"/>
      <c r="G263" s="19"/>
      <c r="W263" s="343"/>
      <c r="X263" s="70"/>
      <c r="Y263" s="17"/>
    </row>
    <row r="264" spans="3:25" ht="14.25" customHeight="1" x14ac:dyDescent="0.2">
      <c r="C264" s="19"/>
      <c r="F264" s="19"/>
      <c r="G264" s="19"/>
      <c r="W264" s="343"/>
      <c r="X264" s="70"/>
      <c r="Y264" s="17"/>
    </row>
    <row r="265" spans="3:25" ht="14.25" customHeight="1" x14ac:dyDescent="0.2">
      <c r="C265" s="19"/>
      <c r="F265" s="19"/>
      <c r="G265" s="19"/>
      <c r="W265" s="343"/>
      <c r="X265" s="70"/>
      <c r="Y265" s="17"/>
    </row>
    <row r="266" spans="3:25" ht="14.25" customHeight="1" x14ac:dyDescent="0.2">
      <c r="C266" s="19"/>
      <c r="F266" s="19"/>
      <c r="G266" s="19"/>
      <c r="W266" s="343"/>
      <c r="X266" s="70"/>
      <c r="Y266" s="17"/>
    </row>
    <row r="267" spans="3:25" ht="14.25" customHeight="1" x14ac:dyDescent="0.2">
      <c r="C267" s="19"/>
      <c r="F267" s="19"/>
      <c r="G267" s="19"/>
      <c r="W267" s="343"/>
      <c r="X267" s="70"/>
      <c r="Y267" s="17"/>
    </row>
    <row r="268" spans="3:25" ht="14.25" customHeight="1" x14ac:dyDescent="0.2">
      <c r="C268" s="19"/>
      <c r="F268" s="19"/>
      <c r="G268" s="19"/>
      <c r="W268" s="343"/>
      <c r="X268" s="70"/>
      <c r="Y268" s="17"/>
    </row>
    <row r="269" spans="3:25" ht="14.25" customHeight="1" x14ac:dyDescent="0.2">
      <c r="C269" s="19"/>
      <c r="F269" s="19"/>
      <c r="G269" s="19"/>
      <c r="W269" s="343"/>
      <c r="X269" s="70"/>
      <c r="Y269" s="17"/>
    </row>
    <row r="270" spans="3:25" ht="14.25" customHeight="1" x14ac:dyDescent="0.2">
      <c r="C270" s="19"/>
      <c r="F270" s="19"/>
      <c r="G270" s="19"/>
      <c r="W270" s="343"/>
      <c r="X270" s="70"/>
      <c r="Y270" s="17"/>
    </row>
    <row r="271" spans="3:25" ht="14.25" customHeight="1" x14ac:dyDescent="0.2">
      <c r="C271" s="19"/>
      <c r="F271" s="19"/>
      <c r="G271" s="19"/>
      <c r="W271" s="343"/>
      <c r="X271" s="70"/>
      <c r="Y271" s="17"/>
    </row>
    <row r="272" spans="3:25" ht="14.25" customHeight="1" x14ac:dyDescent="0.2">
      <c r="C272" s="19"/>
      <c r="F272" s="19"/>
      <c r="G272" s="19"/>
      <c r="W272" s="343"/>
      <c r="X272" s="70"/>
      <c r="Y272" s="17"/>
    </row>
    <row r="273" spans="3:25" ht="14.25" customHeight="1" x14ac:dyDescent="0.2">
      <c r="C273" s="19"/>
      <c r="F273" s="19"/>
      <c r="G273" s="19"/>
      <c r="W273" s="343"/>
      <c r="X273" s="70"/>
      <c r="Y273" s="17"/>
    </row>
    <row r="274" spans="3:25" ht="14.25" customHeight="1" x14ac:dyDescent="0.2">
      <c r="C274" s="19"/>
      <c r="F274" s="19"/>
      <c r="G274" s="19"/>
      <c r="W274" s="343"/>
      <c r="X274" s="70"/>
      <c r="Y274" s="17"/>
    </row>
    <row r="275" spans="3:25" ht="14.25" customHeight="1" x14ac:dyDescent="0.2">
      <c r="C275" s="19"/>
      <c r="F275" s="19"/>
      <c r="G275" s="19"/>
      <c r="W275" s="343"/>
      <c r="X275" s="70"/>
      <c r="Y275" s="17"/>
    </row>
    <row r="276" spans="3:25" ht="14.25" customHeight="1" x14ac:dyDescent="0.2">
      <c r="C276" s="19"/>
      <c r="F276" s="19"/>
      <c r="G276" s="19"/>
      <c r="W276" s="343"/>
      <c r="X276" s="70"/>
      <c r="Y276" s="17"/>
    </row>
    <row r="277" spans="3:25" ht="14.25" customHeight="1" x14ac:dyDescent="0.2">
      <c r="C277" s="19"/>
      <c r="F277" s="19"/>
      <c r="G277" s="19"/>
      <c r="W277" s="343"/>
      <c r="X277" s="70"/>
      <c r="Y277" s="17"/>
    </row>
    <row r="278" spans="3:25" ht="14.25" customHeight="1" x14ac:dyDescent="0.2">
      <c r="C278" s="19"/>
      <c r="F278" s="19"/>
      <c r="G278" s="19"/>
      <c r="W278" s="343"/>
      <c r="X278" s="70"/>
      <c r="Y278" s="17"/>
    </row>
    <row r="279" spans="3:25" ht="14.25" customHeight="1" x14ac:dyDescent="0.2">
      <c r="C279" s="19"/>
      <c r="F279" s="19"/>
      <c r="G279" s="19"/>
      <c r="W279" s="343"/>
      <c r="X279" s="70"/>
      <c r="Y279" s="17"/>
    </row>
    <row r="280" spans="3:25" ht="14.25" customHeight="1" x14ac:dyDescent="0.2">
      <c r="C280" s="19"/>
      <c r="F280" s="19"/>
      <c r="G280" s="19"/>
      <c r="W280" s="343"/>
      <c r="X280" s="70"/>
      <c r="Y280" s="17"/>
    </row>
    <row r="281" spans="3:25" ht="14.25" customHeight="1" x14ac:dyDescent="0.2">
      <c r="C281" s="19"/>
      <c r="F281" s="19"/>
      <c r="G281" s="19"/>
      <c r="W281" s="343"/>
      <c r="X281" s="70"/>
      <c r="Y281" s="17"/>
    </row>
    <row r="282" spans="3:25" ht="14.25" customHeight="1" x14ac:dyDescent="0.2">
      <c r="C282" s="19"/>
      <c r="F282" s="19"/>
      <c r="G282" s="19"/>
      <c r="W282" s="343"/>
      <c r="X282" s="70"/>
      <c r="Y282" s="17"/>
    </row>
    <row r="283" spans="3:25" ht="14.25" customHeight="1" x14ac:dyDescent="0.2">
      <c r="C283" s="19"/>
      <c r="F283" s="19"/>
      <c r="G283" s="19"/>
      <c r="W283" s="343"/>
      <c r="X283" s="70"/>
      <c r="Y283" s="17"/>
    </row>
    <row r="284" spans="3:25" ht="14.25" customHeight="1" x14ac:dyDescent="0.2">
      <c r="C284" s="19"/>
      <c r="F284" s="19"/>
      <c r="G284" s="19"/>
      <c r="W284" s="343"/>
      <c r="X284" s="70"/>
      <c r="Y284" s="17"/>
    </row>
    <row r="285" spans="3:25" ht="14.25" customHeight="1" x14ac:dyDescent="0.2">
      <c r="C285" s="19"/>
      <c r="F285" s="19"/>
      <c r="G285" s="19"/>
      <c r="W285" s="343"/>
      <c r="X285" s="70"/>
      <c r="Y285" s="17"/>
    </row>
    <row r="286" spans="3:25" ht="14.25" customHeight="1" x14ac:dyDescent="0.2">
      <c r="C286" s="19"/>
      <c r="F286" s="19"/>
      <c r="G286" s="19"/>
      <c r="W286" s="343"/>
      <c r="X286" s="70"/>
      <c r="Y286" s="17"/>
    </row>
    <row r="287" spans="3:25" ht="14.25" customHeight="1" x14ac:dyDescent="0.2">
      <c r="C287" s="19"/>
      <c r="F287" s="19"/>
      <c r="G287" s="19"/>
      <c r="W287" s="343"/>
      <c r="X287" s="70"/>
      <c r="Y287" s="17"/>
    </row>
    <row r="288" spans="3:25" ht="14.25" customHeight="1" x14ac:dyDescent="0.2">
      <c r="C288" s="19"/>
      <c r="F288" s="19"/>
      <c r="G288" s="19"/>
      <c r="W288" s="343"/>
      <c r="X288" s="70"/>
      <c r="Y288" s="17"/>
    </row>
    <row r="289" spans="3:25" ht="14.25" customHeight="1" x14ac:dyDescent="0.2">
      <c r="C289" s="19"/>
      <c r="F289" s="19"/>
      <c r="G289" s="19"/>
      <c r="W289" s="343"/>
      <c r="X289" s="70"/>
      <c r="Y289" s="17"/>
    </row>
    <row r="290" spans="3:25" ht="14.25" customHeight="1" x14ac:dyDescent="0.2">
      <c r="C290" s="19"/>
      <c r="F290" s="19"/>
      <c r="G290" s="19"/>
      <c r="W290" s="343"/>
      <c r="X290" s="70"/>
      <c r="Y290" s="17"/>
    </row>
    <row r="291" spans="3:25" ht="14.25" customHeight="1" x14ac:dyDescent="0.2">
      <c r="C291" s="19"/>
      <c r="F291" s="19"/>
      <c r="G291" s="19"/>
      <c r="W291" s="343"/>
      <c r="X291" s="70"/>
      <c r="Y291" s="17"/>
    </row>
    <row r="292" spans="3:25" ht="14.25" customHeight="1" x14ac:dyDescent="0.2">
      <c r="C292" s="19"/>
      <c r="F292" s="19"/>
      <c r="G292" s="19"/>
      <c r="W292" s="343"/>
      <c r="X292" s="70"/>
      <c r="Y292" s="17"/>
    </row>
    <row r="293" spans="3:25" ht="14.25" customHeight="1" x14ac:dyDescent="0.2">
      <c r="C293" s="19"/>
      <c r="F293" s="19"/>
      <c r="G293" s="19"/>
      <c r="W293" s="343"/>
      <c r="X293" s="70"/>
      <c r="Y293" s="17"/>
    </row>
    <row r="294" spans="3:25" ht="14.25" customHeight="1" x14ac:dyDescent="0.2">
      <c r="C294" s="19"/>
      <c r="F294" s="19"/>
      <c r="G294" s="19"/>
      <c r="W294" s="343"/>
      <c r="X294" s="70"/>
      <c r="Y294" s="17"/>
    </row>
    <row r="295" spans="3:25" ht="14.25" customHeight="1" x14ac:dyDescent="0.2">
      <c r="C295" s="19"/>
      <c r="F295" s="19"/>
      <c r="G295" s="19"/>
      <c r="W295" s="343"/>
      <c r="X295" s="70"/>
      <c r="Y295" s="17"/>
    </row>
    <row r="296" spans="3:25" ht="14.25" customHeight="1" x14ac:dyDescent="0.2">
      <c r="C296" s="19"/>
      <c r="F296" s="19"/>
      <c r="G296" s="19"/>
      <c r="W296" s="343"/>
      <c r="X296" s="70"/>
      <c r="Y296" s="17"/>
    </row>
    <row r="297" spans="3:25" ht="14.25" customHeight="1" x14ac:dyDescent="0.2">
      <c r="C297" s="19"/>
      <c r="F297" s="19"/>
      <c r="G297" s="19"/>
      <c r="W297" s="343"/>
      <c r="X297" s="70"/>
      <c r="Y297" s="17"/>
    </row>
    <row r="298" spans="3:25" ht="14.25" customHeight="1" x14ac:dyDescent="0.2">
      <c r="C298" s="19"/>
      <c r="F298" s="19"/>
      <c r="G298" s="19"/>
      <c r="W298" s="343"/>
      <c r="X298" s="70"/>
      <c r="Y298" s="17"/>
    </row>
    <row r="299" spans="3:25" ht="14.25" customHeight="1" x14ac:dyDescent="0.2">
      <c r="C299" s="19"/>
      <c r="F299" s="19"/>
      <c r="G299" s="19"/>
      <c r="W299" s="343"/>
      <c r="X299" s="70"/>
      <c r="Y299" s="17"/>
    </row>
    <row r="300" spans="3:25" ht="14.25" customHeight="1" x14ac:dyDescent="0.2">
      <c r="C300" s="19"/>
      <c r="F300" s="19"/>
      <c r="G300" s="19"/>
      <c r="W300" s="343"/>
      <c r="X300" s="70"/>
      <c r="Y300" s="17"/>
    </row>
    <row r="301" spans="3:25" ht="14.25" customHeight="1" x14ac:dyDescent="0.2">
      <c r="C301" s="19"/>
      <c r="F301" s="19"/>
      <c r="G301" s="19"/>
      <c r="W301" s="343"/>
      <c r="X301" s="70"/>
      <c r="Y301" s="17"/>
    </row>
    <row r="302" spans="3:25" ht="14.25" customHeight="1" x14ac:dyDescent="0.2">
      <c r="C302" s="19"/>
      <c r="F302" s="19"/>
      <c r="G302" s="19"/>
      <c r="W302" s="343"/>
      <c r="X302" s="70"/>
      <c r="Y302" s="17"/>
    </row>
    <row r="303" spans="3:25" ht="14.25" customHeight="1" x14ac:dyDescent="0.2">
      <c r="C303" s="19"/>
      <c r="F303" s="19"/>
      <c r="G303" s="19"/>
      <c r="W303" s="343"/>
      <c r="X303" s="70"/>
      <c r="Y303" s="17"/>
    </row>
    <row r="304" spans="3:25" ht="14.25" customHeight="1" x14ac:dyDescent="0.2">
      <c r="C304" s="19"/>
      <c r="F304" s="19"/>
      <c r="G304" s="19"/>
      <c r="W304" s="343"/>
      <c r="X304" s="70"/>
      <c r="Y304" s="17"/>
    </row>
    <row r="305" spans="3:25" ht="14.25" customHeight="1" x14ac:dyDescent="0.2">
      <c r="C305" s="19"/>
      <c r="F305" s="19"/>
      <c r="G305" s="19"/>
      <c r="W305" s="343"/>
      <c r="X305" s="70"/>
      <c r="Y305" s="17"/>
    </row>
    <row r="306" spans="3:25" ht="14.25" customHeight="1" x14ac:dyDescent="0.2">
      <c r="C306" s="19"/>
      <c r="F306" s="19"/>
      <c r="G306" s="19"/>
      <c r="W306" s="343"/>
      <c r="X306" s="70"/>
      <c r="Y306" s="17"/>
    </row>
    <row r="307" spans="3:25" ht="14.25" customHeight="1" x14ac:dyDescent="0.2">
      <c r="C307" s="19"/>
      <c r="F307" s="19"/>
      <c r="G307" s="19"/>
      <c r="W307" s="343"/>
      <c r="X307" s="70"/>
      <c r="Y307" s="17"/>
    </row>
    <row r="308" spans="3:25" ht="14.25" customHeight="1" x14ac:dyDescent="0.2">
      <c r="C308" s="19"/>
      <c r="F308" s="19"/>
      <c r="G308" s="19"/>
      <c r="W308" s="343"/>
      <c r="X308" s="70"/>
      <c r="Y308" s="17"/>
    </row>
    <row r="309" spans="3:25" ht="14.25" customHeight="1" x14ac:dyDescent="0.2">
      <c r="C309" s="19"/>
      <c r="F309" s="19"/>
      <c r="G309" s="19"/>
      <c r="W309" s="343"/>
      <c r="X309" s="70"/>
      <c r="Y309" s="17"/>
    </row>
    <row r="310" spans="3:25" ht="14.25" customHeight="1" x14ac:dyDescent="0.2">
      <c r="C310" s="19"/>
      <c r="F310" s="19"/>
      <c r="G310" s="19"/>
      <c r="W310" s="343"/>
      <c r="X310" s="70"/>
      <c r="Y310" s="17"/>
    </row>
    <row r="311" spans="3:25" ht="14.25" customHeight="1" x14ac:dyDescent="0.2">
      <c r="C311" s="19"/>
      <c r="F311" s="19"/>
      <c r="G311" s="19"/>
      <c r="W311" s="343"/>
      <c r="X311" s="70"/>
      <c r="Y311" s="17"/>
    </row>
    <row r="312" spans="3:25" ht="14.25" customHeight="1" x14ac:dyDescent="0.2">
      <c r="C312" s="19"/>
      <c r="F312" s="19"/>
      <c r="G312" s="19"/>
      <c r="W312" s="343"/>
      <c r="X312" s="70"/>
      <c r="Y312" s="17"/>
    </row>
    <row r="313" spans="3:25" ht="14.25" customHeight="1" x14ac:dyDescent="0.2">
      <c r="C313" s="19"/>
      <c r="F313" s="19"/>
      <c r="G313" s="19"/>
      <c r="W313" s="343"/>
      <c r="X313" s="70"/>
      <c r="Y313" s="17"/>
    </row>
    <row r="314" spans="3:25" ht="14.25" customHeight="1" x14ac:dyDescent="0.2">
      <c r="C314" s="19"/>
      <c r="F314" s="19"/>
      <c r="G314" s="19"/>
      <c r="W314" s="343"/>
      <c r="X314" s="70"/>
      <c r="Y314" s="17"/>
    </row>
    <row r="315" spans="3:25" ht="14.25" customHeight="1" x14ac:dyDescent="0.2">
      <c r="C315" s="19"/>
      <c r="F315" s="19"/>
      <c r="G315" s="19"/>
      <c r="W315" s="343"/>
      <c r="X315" s="70"/>
      <c r="Y315" s="17"/>
    </row>
    <row r="316" spans="3:25" ht="14.25" customHeight="1" x14ac:dyDescent="0.2">
      <c r="C316" s="19"/>
      <c r="F316" s="19"/>
      <c r="G316" s="19"/>
      <c r="W316" s="343"/>
      <c r="X316" s="70"/>
      <c r="Y316" s="17"/>
    </row>
    <row r="317" spans="3:25" ht="14.25" customHeight="1" x14ac:dyDescent="0.2">
      <c r="C317" s="19"/>
      <c r="F317" s="19"/>
      <c r="G317" s="19"/>
      <c r="W317" s="343"/>
      <c r="X317" s="70"/>
      <c r="Y317" s="17"/>
    </row>
    <row r="318" spans="3:25" ht="14.25" customHeight="1" x14ac:dyDescent="0.2">
      <c r="C318" s="19"/>
      <c r="F318" s="19"/>
      <c r="G318" s="19"/>
      <c r="W318" s="343"/>
      <c r="X318" s="70"/>
      <c r="Y318" s="17"/>
    </row>
    <row r="319" spans="3:25" ht="14.25" customHeight="1" x14ac:dyDescent="0.2">
      <c r="C319" s="19"/>
      <c r="F319" s="19"/>
      <c r="G319" s="19"/>
      <c r="W319" s="343"/>
      <c r="X319" s="70"/>
      <c r="Y319" s="17"/>
    </row>
    <row r="320" spans="3:25" ht="14.25" customHeight="1" x14ac:dyDescent="0.2">
      <c r="C320" s="19"/>
      <c r="F320" s="19"/>
      <c r="G320" s="19"/>
      <c r="W320" s="343"/>
      <c r="X320" s="70"/>
      <c r="Y320" s="17"/>
    </row>
    <row r="321" spans="3:25" ht="14.25" customHeight="1" x14ac:dyDescent="0.2">
      <c r="C321" s="19"/>
      <c r="F321" s="19"/>
      <c r="G321" s="19"/>
      <c r="W321" s="343"/>
      <c r="X321" s="70"/>
      <c r="Y321" s="17"/>
    </row>
    <row r="322" spans="3:25" ht="14.25" customHeight="1" x14ac:dyDescent="0.2">
      <c r="C322" s="19"/>
      <c r="F322" s="19"/>
      <c r="G322" s="19"/>
      <c r="W322" s="343"/>
      <c r="X322" s="70"/>
      <c r="Y322" s="17"/>
    </row>
    <row r="323" spans="3:25" ht="14.25" customHeight="1" x14ac:dyDescent="0.2">
      <c r="C323" s="19"/>
      <c r="F323" s="19"/>
      <c r="G323" s="19"/>
      <c r="W323" s="343"/>
      <c r="X323" s="70"/>
      <c r="Y323" s="17"/>
    </row>
    <row r="324" spans="3:25" ht="14.25" customHeight="1" x14ac:dyDescent="0.2">
      <c r="C324" s="19"/>
      <c r="F324" s="19"/>
      <c r="G324" s="19"/>
      <c r="W324" s="343"/>
      <c r="X324" s="70"/>
      <c r="Y324" s="17"/>
    </row>
    <row r="325" spans="3:25" ht="14.25" customHeight="1" x14ac:dyDescent="0.2">
      <c r="C325" s="19"/>
      <c r="F325" s="19"/>
      <c r="G325" s="19"/>
      <c r="W325" s="343"/>
      <c r="X325" s="70"/>
      <c r="Y325" s="17"/>
    </row>
    <row r="326" spans="3:25" ht="14.25" customHeight="1" x14ac:dyDescent="0.2">
      <c r="C326" s="19"/>
      <c r="F326" s="19"/>
      <c r="G326" s="19"/>
      <c r="W326" s="343"/>
      <c r="X326" s="70"/>
      <c r="Y326" s="17"/>
    </row>
    <row r="327" spans="3:25" ht="14.25" customHeight="1" x14ac:dyDescent="0.2">
      <c r="C327" s="19"/>
      <c r="F327" s="19"/>
      <c r="G327" s="19"/>
      <c r="W327" s="343"/>
      <c r="X327" s="70"/>
      <c r="Y327" s="17"/>
    </row>
    <row r="328" spans="3:25" ht="14.25" customHeight="1" x14ac:dyDescent="0.2">
      <c r="C328" s="19"/>
      <c r="F328" s="19"/>
      <c r="G328" s="19"/>
      <c r="W328" s="343"/>
      <c r="X328" s="70"/>
      <c r="Y328" s="17"/>
    </row>
    <row r="329" spans="3:25" ht="14.25" customHeight="1" x14ac:dyDescent="0.2">
      <c r="C329" s="19"/>
      <c r="F329" s="19"/>
      <c r="G329" s="19"/>
      <c r="W329" s="343"/>
      <c r="X329" s="70"/>
      <c r="Y329" s="17"/>
    </row>
    <row r="330" spans="3:25" ht="14.25" customHeight="1" x14ac:dyDescent="0.2">
      <c r="C330" s="19"/>
      <c r="F330" s="19"/>
      <c r="G330" s="19"/>
      <c r="W330" s="343"/>
      <c r="X330" s="70"/>
      <c r="Y330" s="17"/>
    </row>
    <row r="331" spans="3:25" ht="14.25" customHeight="1" x14ac:dyDescent="0.2">
      <c r="C331" s="19"/>
      <c r="F331" s="19"/>
      <c r="G331" s="19"/>
      <c r="W331" s="343"/>
      <c r="X331" s="70"/>
      <c r="Y331" s="17"/>
    </row>
    <row r="332" spans="3:25" ht="14.25" customHeight="1" x14ac:dyDescent="0.2">
      <c r="C332" s="19"/>
      <c r="F332" s="19"/>
      <c r="G332" s="19"/>
      <c r="W332" s="343"/>
      <c r="X332" s="70"/>
      <c r="Y332" s="17"/>
    </row>
    <row r="333" spans="3:25" ht="14.25" customHeight="1" x14ac:dyDescent="0.2">
      <c r="C333" s="19"/>
      <c r="F333" s="19"/>
      <c r="G333" s="19"/>
      <c r="W333" s="343"/>
      <c r="X333" s="70"/>
      <c r="Y333" s="17"/>
    </row>
    <row r="334" spans="3:25" ht="14.25" customHeight="1" x14ac:dyDescent="0.2">
      <c r="C334" s="19"/>
      <c r="F334" s="19"/>
      <c r="G334" s="19"/>
      <c r="W334" s="343"/>
      <c r="X334" s="70"/>
      <c r="Y334" s="17"/>
    </row>
    <row r="335" spans="3:25" ht="14.25" customHeight="1" x14ac:dyDescent="0.2">
      <c r="C335" s="19"/>
      <c r="F335" s="19"/>
      <c r="G335" s="19"/>
      <c r="W335" s="343"/>
      <c r="X335" s="70"/>
      <c r="Y335" s="17"/>
    </row>
    <row r="336" spans="3:25" ht="14.25" customHeight="1" x14ac:dyDescent="0.2">
      <c r="C336" s="19"/>
      <c r="F336" s="19"/>
      <c r="G336" s="19"/>
      <c r="W336" s="343"/>
      <c r="X336" s="70"/>
      <c r="Y336" s="17"/>
    </row>
    <row r="337" spans="3:25" ht="14.25" customHeight="1" x14ac:dyDescent="0.2">
      <c r="C337" s="19"/>
      <c r="F337" s="19"/>
      <c r="G337" s="19"/>
      <c r="W337" s="343"/>
      <c r="X337" s="70"/>
      <c r="Y337" s="17"/>
    </row>
    <row r="338" spans="3:25" ht="14.25" customHeight="1" x14ac:dyDescent="0.2">
      <c r="C338" s="19"/>
      <c r="F338" s="19"/>
      <c r="G338" s="19"/>
      <c r="W338" s="343"/>
      <c r="X338" s="70"/>
      <c r="Y338" s="17"/>
    </row>
    <row r="339" spans="3:25" ht="14.25" customHeight="1" x14ac:dyDescent="0.2">
      <c r="C339" s="19"/>
      <c r="F339" s="19"/>
      <c r="G339" s="19"/>
      <c r="W339" s="343"/>
      <c r="X339" s="70"/>
      <c r="Y339" s="17"/>
    </row>
    <row r="340" spans="3:25" ht="14.25" customHeight="1" x14ac:dyDescent="0.2">
      <c r="C340" s="19"/>
      <c r="F340" s="19"/>
      <c r="G340" s="19"/>
      <c r="W340" s="343"/>
      <c r="X340" s="70"/>
      <c r="Y340" s="17"/>
    </row>
    <row r="341" spans="3:25" ht="14.25" customHeight="1" x14ac:dyDescent="0.2">
      <c r="C341" s="19"/>
      <c r="F341" s="19"/>
      <c r="G341" s="19"/>
      <c r="W341" s="343"/>
      <c r="X341" s="70"/>
      <c r="Y341" s="17"/>
    </row>
    <row r="342" spans="3:25" ht="14.25" customHeight="1" x14ac:dyDescent="0.2">
      <c r="C342" s="19"/>
      <c r="F342" s="19"/>
      <c r="G342" s="19"/>
      <c r="W342" s="343"/>
      <c r="X342" s="70"/>
      <c r="Y342" s="17"/>
    </row>
    <row r="343" spans="3:25" ht="14.25" customHeight="1" x14ac:dyDescent="0.2">
      <c r="C343" s="19"/>
      <c r="F343" s="19"/>
      <c r="G343" s="19"/>
      <c r="W343" s="343"/>
      <c r="X343" s="70"/>
      <c r="Y343" s="17"/>
    </row>
    <row r="344" spans="3:25" ht="14.25" customHeight="1" x14ac:dyDescent="0.2">
      <c r="C344" s="19"/>
      <c r="F344" s="19"/>
      <c r="G344" s="19"/>
      <c r="W344" s="343"/>
      <c r="X344" s="70"/>
      <c r="Y344" s="17"/>
    </row>
    <row r="345" spans="3:25" ht="14.25" customHeight="1" x14ac:dyDescent="0.2">
      <c r="C345" s="19"/>
      <c r="F345" s="19"/>
      <c r="G345" s="19"/>
      <c r="W345" s="343"/>
      <c r="X345" s="70"/>
      <c r="Y345" s="17"/>
    </row>
    <row r="346" spans="3:25" ht="14.25" customHeight="1" x14ac:dyDescent="0.2">
      <c r="C346" s="19"/>
      <c r="F346" s="19"/>
      <c r="G346" s="19"/>
      <c r="W346" s="343"/>
      <c r="X346" s="70"/>
      <c r="Y346" s="17"/>
    </row>
    <row r="347" spans="3:25" ht="14.25" customHeight="1" x14ac:dyDescent="0.2">
      <c r="C347" s="19"/>
      <c r="F347" s="19"/>
      <c r="G347" s="19"/>
      <c r="W347" s="343"/>
      <c r="X347" s="70"/>
      <c r="Y347" s="17"/>
    </row>
    <row r="348" spans="3:25" ht="14.25" customHeight="1" x14ac:dyDescent="0.2">
      <c r="C348" s="19"/>
      <c r="F348" s="19"/>
      <c r="G348" s="19"/>
      <c r="W348" s="343"/>
      <c r="X348" s="70"/>
      <c r="Y348" s="17"/>
    </row>
    <row r="349" spans="3:25" ht="14.25" customHeight="1" x14ac:dyDescent="0.2">
      <c r="C349" s="19"/>
      <c r="F349" s="19"/>
      <c r="G349" s="19"/>
      <c r="W349" s="343"/>
      <c r="X349" s="70"/>
      <c r="Y349" s="17"/>
    </row>
    <row r="350" spans="3:25" ht="14.25" customHeight="1" x14ac:dyDescent="0.2">
      <c r="C350" s="19"/>
      <c r="F350" s="19"/>
      <c r="G350" s="19"/>
      <c r="W350" s="343"/>
      <c r="X350" s="70"/>
      <c r="Y350" s="17"/>
    </row>
    <row r="351" spans="3:25" ht="14.25" customHeight="1" x14ac:dyDescent="0.2">
      <c r="C351" s="19"/>
      <c r="F351" s="19"/>
      <c r="G351" s="19"/>
      <c r="W351" s="343"/>
      <c r="X351" s="70"/>
      <c r="Y351" s="17"/>
    </row>
    <row r="352" spans="3:25" ht="14.25" customHeight="1" x14ac:dyDescent="0.2">
      <c r="C352" s="19"/>
      <c r="F352" s="19"/>
      <c r="G352" s="19"/>
      <c r="W352" s="343"/>
      <c r="X352" s="70"/>
      <c r="Y352" s="17"/>
    </row>
    <row r="353" spans="3:25" ht="14.25" customHeight="1" x14ac:dyDescent="0.2">
      <c r="C353" s="19"/>
      <c r="F353" s="19"/>
      <c r="G353" s="19"/>
      <c r="W353" s="343"/>
      <c r="X353" s="70"/>
      <c r="Y353" s="17"/>
    </row>
    <row r="354" spans="3:25" ht="14.25" customHeight="1" x14ac:dyDescent="0.2">
      <c r="C354" s="19"/>
      <c r="F354" s="19"/>
      <c r="G354" s="19"/>
      <c r="W354" s="343"/>
      <c r="X354" s="70"/>
      <c r="Y354" s="17"/>
    </row>
    <row r="355" spans="3:25" ht="14.25" customHeight="1" x14ac:dyDescent="0.2">
      <c r="C355" s="19"/>
      <c r="F355" s="19"/>
      <c r="G355" s="19"/>
      <c r="W355" s="343"/>
      <c r="X355" s="70"/>
      <c r="Y355" s="17"/>
    </row>
    <row r="356" spans="3:25" ht="14.25" customHeight="1" x14ac:dyDescent="0.2">
      <c r="C356" s="19"/>
      <c r="F356" s="19"/>
      <c r="G356" s="19"/>
      <c r="W356" s="343"/>
      <c r="X356" s="70"/>
      <c r="Y356" s="17"/>
    </row>
    <row r="357" spans="3:25" ht="14.25" customHeight="1" x14ac:dyDescent="0.2">
      <c r="C357" s="19"/>
      <c r="F357" s="19"/>
      <c r="G357" s="19"/>
      <c r="W357" s="343"/>
      <c r="X357" s="70"/>
      <c r="Y357" s="17"/>
    </row>
    <row r="358" spans="3:25" ht="14.25" customHeight="1" x14ac:dyDescent="0.2">
      <c r="C358" s="19"/>
      <c r="F358" s="19"/>
      <c r="G358" s="19"/>
      <c r="W358" s="343"/>
      <c r="X358" s="70"/>
      <c r="Y358" s="17"/>
    </row>
    <row r="359" spans="3:25" ht="14.25" customHeight="1" x14ac:dyDescent="0.2">
      <c r="C359" s="19"/>
      <c r="F359" s="19"/>
      <c r="G359" s="19"/>
      <c r="W359" s="343"/>
      <c r="X359" s="70"/>
      <c r="Y359" s="17"/>
    </row>
    <row r="360" spans="3:25" ht="14.25" customHeight="1" x14ac:dyDescent="0.2">
      <c r="C360" s="19"/>
      <c r="F360" s="19"/>
      <c r="G360" s="19"/>
      <c r="W360" s="343"/>
      <c r="X360" s="70"/>
      <c r="Y360" s="17"/>
    </row>
    <row r="361" spans="3:25" ht="14.25" customHeight="1" x14ac:dyDescent="0.2">
      <c r="C361" s="19"/>
      <c r="F361" s="19"/>
      <c r="G361" s="19"/>
      <c r="W361" s="343"/>
      <c r="X361" s="70"/>
      <c r="Y361" s="17"/>
    </row>
    <row r="362" spans="3:25" ht="14.25" customHeight="1" x14ac:dyDescent="0.2">
      <c r="C362" s="19"/>
      <c r="F362" s="19"/>
      <c r="G362" s="19"/>
      <c r="W362" s="343"/>
      <c r="X362" s="70"/>
      <c r="Y362" s="17"/>
    </row>
    <row r="363" spans="3:25" ht="14.25" customHeight="1" x14ac:dyDescent="0.2">
      <c r="C363" s="19"/>
      <c r="F363" s="19"/>
      <c r="G363" s="19"/>
      <c r="W363" s="343"/>
      <c r="X363" s="70"/>
      <c r="Y363" s="17"/>
    </row>
    <row r="364" spans="3:25" ht="14.25" customHeight="1" x14ac:dyDescent="0.2">
      <c r="C364" s="19"/>
      <c r="F364" s="19"/>
      <c r="G364" s="19"/>
      <c r="W364" s="343"/>
      <c r="X364" s="70"/>
      <c r="Y364" s="17"/>
    </row>
    <row r="365" spans="3:25" ht="14.25" customHeight="1" x14ac:dyDescent="0.2">
      <c r="C365" s="19"/>
      <c r="F365" s="19"/>
      <c r="G365" s="19"/>
      <c r="W365" s="343"/>
      <c r="X365" s="70"/>
      <c r="Y365" s="17"/>
    </row>
    <row r="366" spans="3:25" ht="14.25" customHeight="1" x14ac:dyDescent="0.2">
      <c r="C366" s="19"/>
      <c r="F366" s="19"/>
      <c r="G366" s="19"/>
      <c r="W366" s="343"/>
      <c r="X366" s="70"/>
      <c r="Y366" s="17"/>
    </row>
    <row r="367" spans="3:25" ht="14.25" customHeight="1" x14ac:dyDescent="0.2">
      <c r="C367" s="19"/>
      <c r="F367" s="19"/>
      <c r="G367" s="19"/>
      <c r="W367" s="343"/>
      <c r="X367" s="70"/>
      <c r="Y367" s="17"/>
    </row>
    <row r="368" spans="3:25" ht="14.25" customHeight="1" x14ac:dyDescent="0.2">
      <c r="C368" s="19"/>
      <c r="F368" s="19"/>
      <c r="G368" s="19"/>
      <c r="W368" s="343"/>
      <c r="X368" s="70"/>
      <c r="Y368" s="17"/>
    </row>
    <row r="369" spans="3:25" ht="14.25" customHeight="1" x14ac:dyDescent="0.2">
      <c r="C369" s="19"/>
      <c r="F369" s="19"/>
      <c r="G369" s="19"/>
      <c r="W369" s="343"/>
      <c r="X369" s="70"/>
      <c r="Y369" s="17"/>
    </row>
    <row r="370" spans="3:25" ht="14.25" customHeight="1" x14ac:dyDescent="0.2">
      <c r="C370" s="19"/>
      <c r="F370" s="19"/>
      <c r="G370" s="19"/>
      <c r="W370" s="343"/>
      <c r="X370" s="70"/>
      <c r="Y370" s="17"/>
    </row>
    <row r="371" spans="3:25" ht="14.25" customHeight="1" x14ac:dyDescent="0.2">
      <c r="C371" s="19"/>
      <c r="F371" s="19"/>
      <c r="G371" s="19"/>
      <c r="W371" s="343"/>
      <c r="X371" s="70"/>
      <c r="Y371" s="17"/>
    </row>
    <row r="372" spans="3:25" ht="14.25" customHeight="1" x14ac:dyDescent="0.2">
      <c r="C372" s="19"/>
      <c r="F372" s="19"/>
      <c r="G372" s="19"/>
      <c r="W372" s="343"/>
      <c r="X372" s="70"/>
      <c r="Y372" s="17"/>
    </row>
    <row r="373" spans="3:25" ht="14.25" customHeight="1" x14ac:dyDescent="0.2">
      <c r="C373" s="19"/>
      <c r="F373" s="19"/>
      <c r="G373" s="19"/>
      <c r="W373" s="343"/>
      <c r="X373" s="70"/>
      <c r="Y373" s="17"/>
    </row>
    <row r="374" spans="3:25" ht="14.25" customHeight="1" x14ac:dyDescent="0.2">
      <c r="C374" s="19"/>
      <c r="F374" s="19"/>
      <c r="G374" s="19"/>
      <c r="W374" s="343"/>
      <c r="X374" s="70"/>
      <c r="Y374" s="17"/>
    </row>
    <row r="375" spans="3:25" ht="14.25" customHeight="1" x14ac:dyDescent="0.2">
      <c r="C375" s="19"/>
      <c r="F375" s="19"/>
      <c r="G375" s="19"/>
      <c r="W375" s="343"/>
      <c r="X375" s="70"/>
      <c r="Y375" s="17"/>
    </row>
    <row r="376" spans="3:25" ht="14.25" customHeight="1" x14ac:dyDescent="0.2">
      <c r="C376" s="19"/>
      <c r="F376" s="19"/>
      <c r="G376" s="19"/>
      <c r="W376" s="343"/>
      <c r="X376" s="70"/>
      <c r="Y376" s="17"/>
    </row>
    <row r="377" spans="3:25" ht="14.25" customHeight="1" x14ac:dyDescent="0.2">
      <c r="C377" s="19"/>
      <c r="F377" s="19"/>
      <c r="G377" s="19"/>
      <c r="W377" s="343"/>
      <c r="X377" s="70"/>
      <c r="Y377" s="17"/>
    </row>
    <row r="378" spans="3:25" ht="14.25" customHeight="1" x14ac:dyDescent="0.2">
      <c r="C378" s="19"/>
      <c r="F378" s="19"/>
      <c r="G378" s="19"/>
      <c r="W378" s="343"/>
      <c r="X378" s="70"/>
      <c r="Y378" s="17"/>
    </row>
    <row r="379" spans="3:25" ht="14.25" customHeight="1" x14ac:dyDescent="0.2">
      <c r="C379" s="19"/>
      <c r="F379" s="19"/>
      <c r="G379" s="19"/>
      <c r="W379" s="343"/>
      <c r="X379" s="70"/>
      <c r="Y379" s="17"/>
    </row>
    <row r="380" spans="3:25" ht="14.25" customHeight="1" x14ac:dyDescent="0.2">
      <c r="C380" s="19"/>
      <c r="F380" s="19"/>
      <c r="G380" s="19"/>
      <c r="W380" s="343"/>
      <c r="X380" s="70"/>
      <c r="Y380" s="17"/>
    </row>
    <row r="381" spans="3:25" ht="14.25" customHeight="1" x14ac:dyDescent="0.2">
      <c r="C381" s="19"/>
      <c r="F381" s="19"/>
      <c r="G381" s="19"/>
      <c r="W381" s="343"/>
      <c r="X381" s="70"/>
      <c r="Y381" s="17"/>
    </row>
    <row r="382" spans="3:25" ht="14.25" customHeight="1" x14ac:dyDescent="0.2">
      <c r="C382" s="19"/>
      <c r="F382" s="19"/>
      <c r="G382" s="19"/>
      <c r="W382" s="343"/>
      <c r="X382" s="70"/>
      <c r="Y382" s="17"/>
    </row>
    <row r="383" spans="3:25" ht="14.25" customHeight="1" x14ac:dyDescent="0.2">
      <c r="C383" s="19"/>
      <c r="F383" s="19"/>
      <c r="G383" s="19"/>
      <c r="W383" s="343"/>
      <c r="X383" s="70"/>
      <c r="Y383" s="17"/>
    </row>
    <row r="384" spans="3:25" ht="14.25" customHeight="1" x14ac:dyDescent="0.2">
      <c r="C384" s="19"/>
      <c r="F384" s="19"/>
      <c r="G384" s="19"/>
      <c r="W384" s="343"/>
      <c r="X384" s="70"/>
      <c r="Y384" s="17"/>
    </row>
    <row r="385" spans="3:25" ht="14.25" customHeight="1" x14ac:dyDescent="0.2">
      <c r="C385" s="19"/>
      <c r="F385" s="19"/>
      <c r="G385" s="19"/>
      <c r="W385" s="343"/>
      <c r="X385" s="70"/>
      <c r="Y385" s="17"/>
    </row>
    <row r="386" spans="3:25" ht="14.25" customHeight="1" x14ac:dyDescent="0.2">
      <c r="C386" s="19"/>
      <c r="F386" s="19"/>
      <c r="G386" s="19"/>
      <c r="W386" s="343"/>
      <c r="X386" s="70"/>
      <c r="Y386" s="17"/>
    </row>
    <row r="387" spans="3:25" ht="14.25" customHeight="1" x14ac:dyDescent="0.2">
      <c r="C387" s="19"/>
      <c r="F387" s="19"/>
      <c r="G387" s="19"/>
      <c r="W387" s="343"/>
      <c r="X387" s="70"/>
      <c r="Y387" s="17"/>
    </row>
    <row r="388" spans="3:25" ht="14.25" customHeight="1" x14ac:dyDescent="0.2">
      <c r="C388" s="19"/>
      <c r="F388" s="19"/>
      <c r="G388" s="19"/>
      <c r="W388" s="343"/>
      <c r="X388" s="70"/>
      <c r="Y388" s="17"/>
    </row>
    <row r="389" spans="3:25" ht="14.25" customHeight="1" x14ac:dyDescent="0.2">
      <c r="C389" s="19"/>
      <c r="F389" s="19"/>
      <c r="G389" s="19"/>
      <c r="W389" s="343"/>
      <c r="X389" s="70"/>
      <c r="Y389" s="17"/>
    </row>
    <row r="390" spans="3:25" ht="14.25" customHeight="1" x14ac:dyDescent="0.2">
      <c r="C390" s="19"/>
      <c r="F390" s="19"/>
      <c r="G390" s="19"/>
      <c r="W390" s="343"/>
      <c r="X390" s="70"/>
      <c r="Y390" s="17"/>
    </row>
    <row r="391" spans="3:25" ht="14.25" customHeight="1" x14ac:dyDescent="0.2">
      <c r="C391" s="19"/>
      <c r="F391" s="19"/>
      <c r="G391" s="19"/>
      <c r="W391" s="343"/>
      <c r="X391" s="70"/>
      <c r="Y391" s="17"/>
    </row>
    <row r="392" spans="3:25" ht="14.25" customHeight="1" x14ac:dyDescent="0.2">
      <c r="C392" s="19"/>
      <c r="F392" s="19"/>
      <c r="G392" s="19"/>
      <c r="W392" s="343"/>
      <c r="X392" s="70"/>
      <c r="Y392" s="17"/>
    </row>
    <row r="393" spans="3:25" ht="14.25" customHeight="1" x14ac:dyDescent="0.2">
      <c r="C393" s="19"/>
      <c r="F393" s="19"/>
      <c r="G393" s="19"/>
      <c r="W393" s="343"/>
      <c r="X393" s="70"/>
      <c r="Y393" s="17"/>
    </row>
    <row r="394" spans="3:25" ht="14.25" customHeight="1" x14ac:dyDescent="0.2">
      <c r="C394" s="19"/>
      <c r="F394" s="19"/>
      <c r="G394" s="19"/>
      <c r="W394" s="343"/>
      <c r="X394" s="70"/>
      <c r="Y394" s="17"/>
    </row>
    <row r="395" spans="3:25" ht="14.25" customHeight="1" x14ac:dyDescent="0.2">
      <c r="C395" s="19"/>
      <c r="F395" s="19"/>
      <c r="G395" s="19"/>
      <c r="W395" s="343"/>
      <c r="X395" s="70"/>
      <c r="Y395" s="17"/>
    </row>
    <row r="396" spans="3:25" ht="14.25" customHeight="1" x14ac:dyDescent="0.2">
      <c r="C396" s="19"/>
      <c r="F396" s="19"/>
      <c r="G396" s="19"/>
      <c r="W396" s="343"/>
      <c r="X396" s="70"/>
      <c r="Y396" s="17"/>
    </row>
    <row r="397" spans="3:25" ht="14.25" customHeight="1" x14ac:dyDescent="0.2">
      <c r="C397" s="19"/>
      <c r="F397" s="19"/>
      <c r="G397" s="19"/>
      <c r="W397" s="343"/>
      <c r="X397" s="70"/>
      <c r="Y397" s="17"/>
    </row>
    <row r="398" spans="3:25" ht="14.25" customHeight="1" x14ac:dyDescent="0.2">
      <c r="C398" s="19"/>
      <c r="F398" s="19"/>
      <c r="G398" s="19"/>
      <c r="W398" s="343"/>
      <c r="X398" s="70"/>
      <c r="Y398" s="17"/>
    </row>
    <row r="399" spans="3:25" ht="14.25" customHeight="1" x14ac:dyDescent="0.2">
      <c r="C399" s="19"/>
      <c r="F399" s="19"/>
      <c r="G399" s="19"/>
      <c r="W399" s="343"/>
      <c r="X399" s="70"/>
      <c r="Y399" s="17"/>
    </row>
    <row r="400" spans="3:25" ht="14.25" customHeight="1" x14ac:dyDescent="0.2">
      <c r="C400" s="19"/>
      <c r="F400" s="19"/>
      <c r="G400" s="19"/>
      <c r="W400" s="343"/>
      <c r="X400" s="70"/>
      <c r="Y400" s="17"/>
    </row>
    <row r="401" spans="3:25" ht="14.25" customHeight="1" x14ac:dyDescent="0.2">
      <c r="C401" s="19"/>
      <c r="F401" s="19"/>
      <c r="G401" s="19"/>
      <c r="W401" s="343"/>
      <c r="X401" s="70"/>
      <c r="Y401" s="17"/>
    </row>
    <row r="402" spans="3:25" ht="14.25" customHeight="1" x14ac:dyDescent="0.2">
      <c r="C402" s="19"/>
      <c r="F402" s="19"/>
      <c r="G402" s="19"/>
      <c r="W402" s="343"/>
      <c r="X402" s="70"/>
      <c r="Y402" s="17"/>
    </row>
    <row r="403" spans="3:25" ht="14.25" customHeight="1" x14ac:dyDescent="0.2">
      <c r="C403" s="19"/>
      <c r="F403" s="19"/>
      <c r="G403" s="19"/>
      <c r="W403" s="343"/>
      <c r="X403" s="70"/>
      <c r="Y403" s="17"/>
    </row>
    <row r="404" spans="3:25" ht="14.25" customHeight="1" x14ac:dyDescent="0.2">
      <c r="C404" s="19"/>
      <c r="F404" s="19"/>
      <c r="G404" s="19"/>
      <c r="W404" s="343"/>
      <c r="X404" s="70"/>
      <c r="Y404" s="17"/>
    </row>
    <row r="405" spans="3:25" ht="14.25" customHeight="1" x14ac:dyDescent="0.2">
      <c r="C405" s="19"/>
      <c r="F405" s="19"/>
      <c r="G405" s="19"/>
      <c r="W405" s="343"/>
      <c r="X405" s="70"/>
      <c r="Y405" s="17"/>
    </row>
    <row r="406" spans="3:25" ht="14.25" customHeight="1" x14ac:dyDescent="0.2">
      <c r="C406" s="19"/>
      <c r="F406" s="19"/>
      <c r="G406" s="19"/>
      <c r="W406" s="343"/>
      <c r="X406" s="70"/>
      <c r="Y406" s="17"/>
    </row>
    <row r="407" spans="3:25" ht="14.25" customHeight="1" x14ac:dyDescent="0.2">
      <c r="C407" s="19"/>
      <c r="F407" s="19"/>
      <c r="G407" s="19"/>
      <c r="W407" s="343"/>
      <c r="X407" s="70"/>
      <c r="Y407" s="17"/>
    </row>
    <row r="408" spans="3:25" ht="14.25" customHeight="1" x14ac:dyDescent="0.2">
      <c r="C408" s="19"/>
      <c r="F408" s="19"/>
      <c r="G408" s="19"/>
      <c r="W408" s="343"/>
      <c r="X408" s="70"/>
      <c r="Y408" s="17"/>
    </row>
    <row r="409" spans="3:25" ht="14.25" customHeight="1" x14ac:dyDescent="0.2">
      <c r="C409" s="19"/>
      <c r="F409" s="19"/>
      <c r="G409" s="19"/>
      <c r="W409" s="343"/>
      <c r="X409" s="70"/>
      <c r="Y409" s="17"/>
    </row>
    <row r="410" spans="3:25" ht="14.25" customHeight="1" x14ac:dyDescent="0.2">
      <c r="C410" s="19"/>
      <c r="F410" s="19"/>
      <c r="G410" s="19"/>
      <c r="W410" s="343"/>
      <c r="X410" s="70"/>
      <c r="Y410" s="17"/>
    </row>
    <row r="411" spans="3:25" ht="14.25" customHeight="1" x14ac:dyDescent="0.2">
      <c r="C411" s="19"/>
      <c r="F411" s="19"/>
      <c r="G411" s="19"/>
      <c r="W411" s="343"/>
      <c r="X411" s="70"/>
      <c r="Y411" s="17"/>
    </row>
    <row r="412" spans="3:25" ht="14.25" customHeight="1" x14ac:dyDescent="0.2">
      <c r="C412" s="19"/>
      <c r="F412" s="19"/>
      <c r="G412" s="19"/>
      <c r="W412" s="343"/>
      <c r="X412" s="70"/>
      <c r="Y412" s="17"/>
    </row>
    <row r="413" spans="3:25" ht="14.25" customHeight="1" x14ac:dyDescent="0.2">
      <c r="C413" s="19"/>
      <c r="F413" s="19"/>
      <c r="G413" s="19"/>
      <c r="W413" s="343"/>
      <c r="X413" s="70"/>
      <c r="Y413" s="17"/>
    </row>
    <row r="414" spans="3:25" ht="14.25" customHeight="1" x14ac:dyDescent="0.2">
      <c r="C414" s="19"/>
      <c r="F414" s="19"/>
      <c r="G414" s="19"/>
      <c r="W414" s="343"/>
      <c r="X414" s="70"/>
      <c r="Y414" s="17"/>
    </row>
    <row r="415" spans="3:25" ht="14.25" customHeight="1" x14ac:dyDescent="0.2">
      <c r="C415" s="19"/>
      <c r="F415" s="19"/>
      <c r="G415" s="19"/>
      <c r="W415" s="343"/>
      <c r="X415" s="70"/>
      <c r="Y415" s="17"/>
    </row>
    <row r="416" spans="3:25" ht="14.25" customHeight="1" x14ac:dyDescent="0.2">
      <c r="C416" s="19"/>
      <c r="F416" s="19"/>
      <c r="G416" s="19"/>
      <c r="W416" s="343"/>
      <c r="X416" s="70"/>
      <c r="Y416" s="17"/>
    </row>
    <row r="417" spans="3:25" ht="14.25" customHeight="1" x14ac:dyDescent="0.2">
      <c r="C417" s="19"/>
      <c r="F417" s="19"/>
      <c r="G417" s="19"/>
      <c r="W417" s="343"/>
      <c r="X417" s="70"/>
      <c r="Y417" s="17"/>
    </row>
    <row r="418" spans="3:25" ht="14.25" customHeight="1" x14ac:dyDescent="0.2">
      <c r="C418" s="19"/>
      <c r="F418" s="19"/>
      <c r="G418" s="19"/>
      <c r="W418" s="343"/>
      <c r="X418" s="70"/>
      <c r="Y418" s="17"/>
    </row>
    <row r="419" spans="3:25" ht="14.25" customHeight="1" x14ac:dyDescent="0.2">
      <c r="C419" s="19"/>
      <c r="F419" s="19"/>
      <c r="G419" s="19"/>
      <c r="W419" s="343"/>
      <c r="X419" s="70"/>
      <c r="Y419" s="17"/>
    </row>
    <row r="420" spans="3:25" ht="14.25" customHeight="1" x14ac:dyDescent="0.2">
      <c r="C420" s="19"/>
      <c r="F420" s="19"/>
      <c r="G420" s="19"/>
      <c r="W420" s="343"/>
      <c r="X420" s="70"/>
      <c r="Y420" s="17"/>
    </row>
    <row r="421" spans="3:25" ht="14.25" customHeight="1" x14ac:dyDescent="0.2">
      <c r="C421" s="19"/>
      <c r="F421" s="19"/>
      <c r="G421" s="19"/>
      <c r="W421" s="343"/>
      <c r="X421" s="70"/>
      <c r="Y421" s="17"/>
    </row>
    <row r="422" spans="3:25" ht="14.25" customHeight="1" x14ac:dyDescent="0.2">
      <c r="C422" s="19"/>
      <c r="F422" s="19"/>
      <c r="G422" s="19"/>
      <c r="W422" s="343"/>
      <c r="X422" s="70"/>
      <c r="Y422" s="17"/>
    </row>
    <row r="423" spans="3:25" ht="14.25" customHeight="1" x14ac:dyDescent="0.2">
      <c r="C423" s="19"/>
      <c r="F423" s="19"/>
      <c r="G423" s="19"/>
      <c r="W423" s="343"/>
      <c r="X423" s="70"/>
      <c r="Y423" s="17"/>
    </row>
    <row r="424" spans="3:25" ht="14.25" customHeight="1" x14ac:dyDescent="0.2">
      <c r="C424" s="19"/>
      <c r="F424" s="19"/>
      <c r="G424" s="19"/>
      <c r="W424" s="343"/>
      <c r="X424" s="70"/>
      <c r="Y424" s="17"/>
    </row>
    <row r="425" spans="3:25" ht="14.25" customHeight="1" x14ac:dyDescent="0.2">
      <c r="C425" s="19"/>
      <c r="F425" s="19"/>
      <c r="G425" s="19"/>
      <c r="W425" s="343"/>
      <c r="X425" s="70"/>
      <c r="Y425" s="17"/>
    </row>
    <row r="426" spans="3:25" ht="14.25" customHeight="1" x14ac:dyDescent="0.2">
      <c r="C426" s="19"/>
      <c r="F426" s="19"/>
      <c r="G426" s="19"/>
      <c r="W426" s="343"/>
      <c r="X426" s="70"/>
      <c r="Y426" s="17"/>
    </row>
    <row r="427" spans="3:25" ht="14.25" customHeight="1" x14ac:dyDescent="0.2">
      <c r="C427" s="19"/>
      <c r="F427" s="19"/>
      <c r="G427" s="19"/>
      <c r="W427" s="343"/>
      <c r="X427" s="70"/>
      <c r="Y427" s="17"/>
    </row>
    <row r="428" spans="3:25" ht="14.25" customHeight="1" x14ac:dyDescent="0.2">
      <c r="C428" s="19"/>
      <c r="F428" s="19"/>
      <c r="G428" s="19"/>
      <c r="W428" s="343"/>
      <c r="X428" s="70"/>
      <c r="Y428" s="17"/>
    </row>
    <row r="429" spans="3:25" ht="14.25" customHeight="1" x14ac:dyDescent="0.2">
      <c r="C429" s="19"/>
      <c r="F429" s="19"/>
      <c r="G429" s="19"/>
      <c r="W429" s="343"/>
      <c r="X429" s="70"/>
      <c r="Y429" s="17"/>
    </row>
    <row r="430" spans="3:25" ht="14.25" customHeight="1" x14ac:dyDescent="0.2">
      <c r="C430" s="19"/>
      <c r="F430" s="19"/>
      <c r="G430" s="19"/>
      <c r="W430" s="343"/>
      <c r="X430" s="70"/>
      <c r="Y430" s="17"/>
    </row>
    <row r="431" spans="3:25" ht="14.25" customHeight="1" x14ac:dyDescent="0.2">
      <c r="C431" s="19"/>
      <c r="F431" s="19"/>
      <c r="G431" s="19"/>
      <c r="W431" s="343"/>
      <c r="X431" s="70"/>
      <c r="Y431" s="17"/>
    </row>
    <row r="432" spans="3:25" ht="14.25" customHeight="1" x14ac:dyDescent="0.2">
      <c r="C432" s="19"/>
      <c r="F432" s="19"/>
      <c r="G432" s="19"/>
      <c r="W432" s="343"/>
      <c r="X432" s="70"/>
      <c r="Y432" s="17"/>
    </row>
    <row r="433" spans="3:25" ht="14.25" customHeight="1" x14ac:dyDescent="0.2">
      <c r="C433" s="19"/>
      <c r="F433" s="19"/>
      <c r="G433" s="19"/>
      <c r="W433" s="343"/>
      <c r="X433" s="70"/>
      <c r="Y433" s="17"/>
    </row>
    <row r="434" spans="3:25" ht="14.25" customHeight="1" x14ac:dyDescent="0.2">
      <c r="C434" s="19"/>
      <c r="F434" s="19"/>
      <c r="G434" s="19"/>
      <c r="W434" s="343"/>
      <c r="X434" s="70"/>
      <c r="Y434" s="17"/>
    </row>
    <row r="435" spans="3:25" ht="14.25" customHeight="1" x14ac:dyDescent="0.2">
      <c r="C435" s="19"/>
      <c r="F435" s="19"/>
      <c r="G435" s="19"/>
      <c r="W435" s="343"/>
      <c r="X435" s="70"/>
      <c r="Y435" s="17"/>
    </row>
    <row r="436" spans="3:25" ht="14.25" customHeight="1" x14ac:dyDescent="0.2">
      <c r="C436" s="19"/>
      <c r="F436" s="19"/>
      <c r="G436" s="19"/>
      <c r="W436" s="343"/>
      <c r="X436" s="70"/>
      <c r="Y436" s="17"/>
    </row>
    <row r="437" spans="3:25" ht="14.25" customHeight="1" x14ac:dyDescent="0.2">
      <c r="C437" s="19"/>
      <c r="F437" s="19"/>
      <c r="G437" s="19"/>
      <c r="W437" s="343"/>
      <c r="X437" s="70"/>
      <c r="Y437" s="17"/>
    </row>
    <row r="438" spans="3:25" ht="14.25" customHeight="1" x14ac:dyDescent="0.2">
      <c r="C438" s="19"/>
      <c r="F438" s="19"/>
      <c r="G438" s="19"/>
      <c r="W438" s="343"/>
      <c r="X438" s="70"/>
      <c r="Y438" s="17"/>
    </row>
    <row r="439" spans="3:25" ht="14.25" customHeight="1" x14ac:dyDescent="0.2">
      <c r="C439" s="19"/>
      <c r="F439" s="19"/>
      <c r="G439" s="19"/>
      <c r="W439" s="343"/>
      <c r="X439" s="70"/>
      <c r="Y439" s="17"/>
    </row>
    <row r="440" spans="3:25" ht="14.25" customHeight="1" x14ac:dyDescent="0.2">
      <c r="C440" s="19"/>
      <c r="F440" s="19"/>
      <c r="G440" s="19"/>
      <c r="W440" s="343"/>
      <c r="X440" s="70"/>
      <c r="Y440" s="17"/>
    </row>
    <row r="441" spans="3:25" ht="14.25" customHeight="1" x14ac:dyDescent="0.2">
      <c r="C441" s="19"/>
      <c r="F441" s="19"/>
      <c r="G441" s="19"/>
      <c r="W441" s="343"/>
      <c r="X441" s="70"/>
      <c r="Y441" s="17"/>
    </row>
    <row r="442" spans="3:25" ht="14.25" customHeight="1" x14ac:dyDescent="0.2">
      <c r="C442" s="19"/>
      <c r="F442" s="19"/>
      <c r="G442" s="19"/>
      <c r="W442" s="343"/>
      <c r="X442" s="70"/>
      <c r="Y442" s="17"/>
    </row>
    <row r="443" spans="3:25" ht="14.25" customHeight="1" x14ac:dyDescent="0.2">
      <c r="C443" s="19"/>
      <c r="F443" s="19"/>
      <c r="G443" s="19"/>
      <c r="W443" s="343"/>
      <c r="X443" s="70"/>
      <c r="Y443" s="17"/>
    </row>
    <row r="444" spans="3:25" ht="14.25" customHeight="1" x14ac:dyDescent="0.2">
      <c r="C444" s="19"/>
      <c r="F444" s="19"/>
      <c r="G444" s="19"/>
      <c r="W444" s="343"/>
      <c r="X444" s="70"/>
      <c r="Y444" s="17"/>
    </row>
    <row r="445" spans="3:25" ht="14.25" customHeight="1" x14ac:dyDescent="0.2">
      <c r="C445" s="19"/>
      <c r="F445" s="19"/>
      <c r="G445" s="19"/>
      <c r="W445" s="343"/>
      <c r="X445" s="70"/>
      <c r="Y445" s="17"/>
    </row>
    <row r="446" spans="3:25" ht="14.25" customHeight="1" x14ac:dyDescent="0.2">
      <c r="C446" s="19"/>
      <c r="F446" s="19"/>
      <c r="G446" s="19"/>
      <c r="W446" s="343"/>
      <c r="X446" s="70"/>
      <c r="Y446" s="17"/>
    </row>
    <row r="447" spans="3:25" ht="14.25" customHeight="1" x14ac:dyDescent="0.2">
      <c r="C447" s="19"/>
      <c r="F447" s="19"/>
      <c r="G447" s="19"/>
      <c r="W447" s="343"/>
      <c r="X447" s="70"/>
      <c r="Y447" s="17"/>
    </row>
    <row r="448" spans="3:25" ht="14.25" customHeight="1" x14ac:dyDescent="0.2">
      <c r="C448" s="19"/>
      <c r="F448" s="19"/>
      <c r="G448" s="19"/>
      <c r="W448" s="343"/>
      <c r="X448" s="70"/>
      <c r="Y448" s="17"/>
    </row>
    <row r="449" spans="3:25" ht="14.25" customHeight="1" x14ac:dyDescent="0.2">
      <c r="C449" s="19"/>
      <c r="F449" s="19"/>
      <c r="G449" s="19"/>
      <c r="W449" s="343"/>
      <c r="X449" s="70"/>
      <c r="Y449" s="17"/>
    </row>
    <row r="450" spans="3:25" ht="14.25" customHeight="1" x14ac:dyDescent="0.2">
      <c r="C450" s="19"/>
      <c r="F450" s="19"/>
      <c r="G450" s="19"/>
      <c r="W450" s="343"/>
      <c r="X450" s="70"/>
      <c r="Y450" s="17"/>
    </row>
    <row r="451" spans="3:25" ht="14.25" customHeight="1" x14ac:dyDescent="0.2">
      <c r="C451" s="19"/>
      <c r="F451" s="19"/>
      <c r="G451" s="19"/>
      <c r="W451" s="343"/>
      <c r="X451" s="70"/>
      <c r="Y451" s="17"/>
    </row>
    <row r="452" spans="3:25" ht="14.25" customHeight="1" x14ac:dyDescent="0.2">
      <c r="C452" s="19"/>
      <c r="F452" s="19"/>
      <c r="G452" s="19"/>
      <c r="W452" s="343"/>
      <c r="X452" s="70"/>
      <c r="Y452" s="17"/>
    </row>
    <row r="453" spans="3:25" ht="14.25" customHeight="1" x14ac:dyDescent="0.2">
      <c r="C453" s="19"/>
      <c r="F453" s="19"/>
      <c r="G453" s="19"/>
      <c r="W453" s="343"/>
      <c r="X453" s="70"/>
      <c r="Y453" s="17"/>
    </row>
    <row r="454" spans="3:25" ht="14.25" customHeight="1" x14ac:dyDescent="0.2">
      <c r="C454" s="19"/>
      <c r="F454" s="19"/>
      <c r="G454" s="19"/>
      <c r="W454" s="343"/>
      <c r="X454" s="70"/>
      <c r="Y454" s="17"/>
    </row>
    <row r="455" spans="3:25" ht="14.25" customHeight="1" x14ac:dyDescent="0.2">
      <c r="C455" s="19"/>
      <c r="F455" s="19"/>
      <c r="G455" s="19"/>
      <c r="W455" s="343"/>
      <c r="X455" s="70"/>
      <c r="Y455" s="17"/>
    </row>
    <row r="456" spans="3:25" ht="14.25" customHeight="1" x14ac:dyDescent="0.2">
      <c r="C456" s="19"/>
      <c r="F456" s="19"/>
      <c r="G456" s="19"/>
      <c r="W456" s="343"/>
      <c r="X456" s="70"/>
      <c r="Y456" s="17"/>
    </row>
    <row r="457" spans="3:25" ht="14.25" customHeight="1" x14ac:dyDescent="0.2">
      <c r="C457" s="19"/>
      <c r="F457" s="19"/>
      <c r="G457" s="19"/>
      <c r="W457" s="343"/>
      <c r="X457" s="70"/>
      <c r="Y457" s="17"/>
    </row>
    <row r="458" spans="3:25" ht="14.25" customHeight="1" x14ac:dyDescent="0.2">
      <c r="C458" s="19"/>
      <c r="F458" s="19"/>
      <c r="G458" s="19"/>
      <c r="W458" s="343"/>
      <c r="X458" s="70"/>
      <c r="Y458" s="17"/>
    </row>
    <row r="459" spans="3:25" ht="14.25" customHeight="1" x14ac:dyDescent="0.2">
      <c r="C459" s="19"/>
      <c r="F459" s="19"/>
      <c r="G459" s="19"/>
      <c r="W459" s="343"/>
      <c r="X459" s="70"/>
      <c r="Y459" s="17"/>
    </row>
    <row r="460" spans="3:25" ht="14.25" customHeight="1" x14ac:dyDescent="0.2">
      <c r="C460" s="19"/>
      <c r="F460" s="19"/>
      <c r="G460" s="19"/>
      <c r="W460" s="343"/>
      <c r="X460" s="70"/>
      <c r="Y460" s="17"/>
    </row>
    <row r="461" spans="3:25" ht="14.25" customHeight="1" x14ac:dyDescent="0.2">
      <c r="C461" s="19"/>
      <c r="F461" s="19"/>
      <c r="G461" s="19"/>
      <c r="W461" s="343"/>
      <c r="X461" s="70"/>
      <c r="Y461" s="17"/>
    </row>
    <row r="462" spans="3:25" ht="14.25" customHeight="1" x14ac:dyDescent="0.2">
      <c r="C462" s="19"/>
      <c r="F462" s="19"/>
      <c r="G462" s="19"/>
      <c r="W462" s="343"/>
      <c r="X462" s="70"/>
      <c r="Y462" s="17"/>
    </row>
    <row r="463" spans="3:25" ht="14.25" customHeight="1" x14ac:dyDescent="0.2">
      <c r="C463" s="19"/>
      <c r="F463" s="19"/>
      <c r="G463" s="19"/>
      <c r="W463" s="343"/>
      <c r="X463" s="70"/>
      <c r="Y463" s="17"/>
    </row>
    <row r="464" spans="3:25" ht="14.25" customHeight="1" x14ac:dyDescent="0.2">
      <c r="C464" s="19"/>
      <c r="F464" s="19"/>
      <c r="G464" s="19"/>
      <c r="W464" s="343"/>
      <c r="X464" s="70"/>
      <c r="Y464" s="17"/>
    </row>
    <row r="465" spans="3:25" ht="14.25" customHeight="1" x14ac:dyDescent="0.2">
      <c r="C465" s="19"/>
      <c r="F465" s="19"/>
      <c r="G465" s="19"/>
      <c r="W465" s="343"/>
      <c r="X465" s="70"/>
      <c r="Y465" s="17"/>
    </row>
    <row r="466" spans="3:25" ht="14.25" customHeight="1" x14ac:dyDescent="0.2">
      <c r="C466" s="19"/>
      <c r="F466" s="19"/>
      <c r="G466" s="19"/>
      <c r="W466" s="343"/>
      <c r="X466" s="70"/>
      <c r="Y466" s="17"/>
    </row>
    <row r="467" spans="3:25" ht="14.25" customHeight="1" x14ac:dyDescent="0.2">
      <c r="C467" s="19"/>
      <c r="F467" s="19"/>
      <c r="G467" s="19"/>
      <c r="W467" s="343"/>
      <c r="X467" s="70"/>
      <c r="Y467" s="17"/>
    </row>
    <row r="468" spans="3:25" ht="14.25" customHeight="1" x14ac:dyDescent="0.2">
      <c r="C468" s="19"/>
      <c r="F468" s="19"/>
      <c r="G468" s="19"/>
      <c r="W468" s="343"/>
      <c r="X468" s="70"/>
      <c r="Y468" s="17"/>
    </row>
    <row r="469" spans="3:25" ht="14.25" customHeight="1" x14ac:dyDescent="0.2">
      <c r="C469" s="19"/>
      <c r="F469" s="19"/>
      <c r="G469" s="19"/>
      <c r="W469" s="343"/>
      <c r="X469" s="70"/>
      <c r="Y469" s="17"/>
    </row>
    <row r="470" spans="3:25" ht="14.25" customHeight="1" x14ac:dyDescent="0.2">
      <c r="C470" s="19"/>
      <c r="F470" s="19"/>
      <c r="G470" s="19"/>
      <c r="W470" s="343"/>
      <c r="X470" s="70"/>
      <c r="Y470" s="17"/>
    </row>
    <row r="471" spans="3:25" ht="14.25" customHeight="1" x14ac:dyDescent="0.2">
      <c r="C471" s="19"/>
      <c r="F471" s="19"/>
      <c r="G471" s="19"/>
      <c r="W471" s="343"/>
      <c r="X471" s="70"/>
      <c r="Y471" s="17"/>
    </row>
    <row r="472" spans="3:25" ht="14.25" customHeight="1" x14ac:dyDescent="0.2">
      <c r="C472" s="19"/>
      <c r="F472" s="19"/>
      <c r="G472" s="19"/>
      <c r="W472" s="343"/>
      <c r="X472" s="70"/>
      <c r="Y472" s="17"/>
    </row>
    <row r="473" spans="3:25" ht="14.25" customHeight="1" x14ac:dyDescent="0.2">
      <c r="C473" s="19"/>
      <c r="F473" s="19"/>
      <c r="G473" s="19"/>
      <c r="W473" s="343"/>
      <c r="X473" s="70"/>
      <c r="Y473" s="17"/>
    </row>
    <row r="474" spans="3:25" ht="14.25" customHeight="1" x14ac:dyDescent="0.2">
      <c r="C474" s="19"/>
      <c r="F474" s="19"/>
      <c r="G474" s="19"/>
      <c r="W474" s="343"/>
      <c r="X474" s="70"/>
      <c r="Y474" s="17"/>
    </row>
    <row r="475" spans="3:25" ht="14.25" customHeight="1" x14ac:dyDescent="0.2">
      <c r="C475" s="19"/>
      <c r="F475" s="19"/>
      <c r="G475" s="19"/>
      <c r="W475" s="343"/>
      <c r="X475" s="70"/>
      <c r="Y475" s="17"/>
    </row>
    <row r="476" spans="3:25" ht="14.25" customHeight="1" x14ac:dyDescent="0.2">
      <c r="C476" s="19"/>
      <c r="F476" s="19"/>
      <c r="G476" s="19"/>
      <c r="W476" s="343"/>
      <c r="X476" s="70"/>
      <c r="Y476" s="17"/>
    </row>
    <row r="477" spans="3:25" ht="14.25" customHeight="1" x14ac:dyDescent="0.2">
      <c r="C477" s="19"/>
      <c r="F477" s="19"/>
      <c r="G477" s="19"/>
      <c r="W477" s="343"/>
      <c r="X477" s="70"/>
      <c r="Y477" s="17"/>
    </row>
    <row r="478" spans="3:25" ht="14.25" customHeight="1" x14ac:dyDescent="0.2">
      <c r="C478" s="19"/>
      <c r="F478" s="19"/>
      <c r="G478" s="19"/>
      <c r="W478" s="343"/>
      <c r="X478" s="70"/>
      <c r="Y478" s="17"/>
    </row>
    <row r="479" spans="3:25" ht="14.25" customHeight="1" x14ac:dyDescent="0.2">
      <c r="C479" s="19"/>
      <c r="F479" s="19"/>
      <c r="G479" s="19"/>
      <c r="W479" s="343"/>
      <c r="X479" s="70"/>
      <c r="Y479" s="17"/>
    </row>
    <row r="480" spans="3:25" ht="14.25" customHeight="1" x14ac:dyDescent="0.2">
      <c r="C480" s="19"/>
      <c r="F480" s="19"/>
      <c r="G480" s="19"/>
      <c r="W480" s="343"/>
      <c r="X480" s="70"/>
      <c r="Y480" s="17"/>
    </row>
    <row r="481" spans="3:25" ht="14.25" customHeight="1" x14ac:dyDescent="0.2">
      <c r="C481" s="19"/>
      <c r="F481" s="19"/>
      <c r="G481" s="19"/>
      <c r="W481" s="343"/>
      <c r="X481" s="70"/>
      <c r="Y481" s="17"/>
    </row>
    <row r="482" spans="3:25" ht="14.25" customHeight="1" x14ac:dyDescent="0.2">
      <c r="C482" s="19"/>
      <c r="F482" s="19"/>
      <c r="G482" s="19"/>
      <c r="W482" s="343"/>
      <c r="X482" s="70"/>
      <c r="Y482" s="17"/>
    </row>
    <row r="483" spans="3:25" ht="14.25" customHeight="1" x14ac:dyDescent="0.2">
      <c r="C483" s="19"/>
      <c r="F483" s="19"/>
      <c r="G483" s="19"/>
      <c r="W483" s="343"/>
      <c r="X483" s="70"/>
      <c r="Y483" s="17"/>
    </row>
    <row r="484" spans="3:25" ht="14.25" customHeight="1" x14ac:dyDescent="0.2">
      <c r="C484" s="19"/>
      <c r="F484" s="19"/>
      <c r="G484" s="19"/>
      <c r="W484" s="343"/>
      <c r="X484" s="70"/>
      <c r="Y484" s="17"/>
    </row>
    <row r="485" spans="3:25" ht="14.25" customHeight="1" x14ac:dyDescent="0.2">
      <c r="C485" s="19"/>
      <c r="F485" s="19"/>
      <c r="G485" s="19"/>
      <c r="W485" s="343"/>
      <c r="X485" s="70"/>
      <c r="Y485" s="17"/>
    </row>
    <row r="486" spans="3:25" ht="14.25" customHeight="1" x14ac:dyDescent="0.2">
      <c r="C486" s="19"/>
      <c r="F486" s="19"/>
      <c r="G486" s="19"/>
      <c r="W486" s="343"/>
      <c r="X486" s="70"/>
      <c r="Y486" s="17"/>
    </row>
    <row r="487" spans="3:25" ht="14.25" customHeight="1" x14ac:dyDescent="0.2">
      <c r="C487" s="19"/>
      <c r="F487" s="19"/>
      <c r="G487" s="19"/>
      <c r="W487" s="343"/>
      <c r="X487" s="70"/>
      <c r="Y487" s="17"/>
    </row>
    <row r="488" spans="3:25" ht="14.25" customHeight="1" x14ac:dyDescent="0.2">
      <c r="C488" s="19"/>
      <c r="F488" s="19"/>
      <c r="G488" s="19"/>
      <c r="W488" s="343"/>
      <c r="X488" s="70"/>
      <c r="Y488" s="17"/>
    </row>
    <row r="489" spans="3:25" ht="14.25" customHeight="1" x14ac:dyDescent="0.2">
      <c r="C489" s="19"/>
      <c r="F489" s="19"/>
      <c r="G489" s="19"/>
      <c r="W489" s="343"/>
      <c r="X489" s="70"/>
      <c r="Y489" s="17"/>
    </row>
    <row r="490" spans="3:25" ht="14.25" customHeight="1" x14ac:dyDescent="0.2">
      <c r="C490" s="19"/>
      <c r="F490" s="19"/>
      <c r="G490" s="19"/>
      <c r="W490" s="343"/>
      <c r="X490" s="70"/>
      <c r="Y490" s="17"/>
    </row>
    <row r="491" spans="3:25" ht="14.25" customHeight="1" x14ac:dyDescent="0.2">
      <c r="C491" s="19"/>
      <c r="F491" s="19"/>
      <c r="G491" s="19"/>
      <c r="W491" s="343"/>
      <c r="X491" s="70"/>
      <c r="Y491" s="17"/>
    </row>
    <row r="492" spans="3:25" ht="14.25" customHeight="1" x14ac:dyDescent="0.2">
      <c r="C492" s="19"/>
      <c r="F492" s="19"/>
      <c r="G492" s="19"/>
      <c r="W492" s="343"/>
      <c r="X492" s="70"/>
      <c r="Y492" s="17"/>
    </row>
    <row r="493" spans="3:25" ht="14.25" customHeight="1" x14ac:dyDescent="0.2">
      <c r="C493" s="19"/>
      <c r="F493" s="19"/>
      <c r="G493" s="19"/>
      <c r="W493" s="343"/>
      <c r="X493" s="70"/>
      <c r="Y493" s="17"/>
    </row>
    <row r="494" spans="3:25" ht="14.25" customHeight="1" x14ac:dyDescent="0.2">
      <c r="C494" s="19"/>
      <c r="F494" s="19"/>
      <c r="G494" s="19"/>
      <c r="W494" s="343"/>
      <c r="X494" s="70"/>
      <c r="Y494" s="17"/>
    </row>
    <row r="495" spans="3:25" ht="14.25" customHeight="1" x14ac:dyDescent="0.2">
      <c r="C495" s="19"/>
      <c r="F495" s="19"/>
      <c r="G495" s="19"/>
      <c r="W495" s="343"/>
      <c r="X495" s="70"/>
      <c r="Y495" s="17"/>
    </row>
    <row r="496" spans="3:25" ht="14.25" customHeight="1" x14ac:dyDescent="0.2">
      <c r="C496" s="19"/>
      <c r="F496" s="19"/>
      <c r="G496" s="19"/>
      <c r="W496" s="343"/>
      <c r="X496" s="70"/>
      <c r="Y496" s="17"/>
    </row>
    <row r="497" spans="3:25" ht="14.25" customHeight="1" x14ac:dyDescent="0.2">
      <c r="C497" s="19"/>
      <c r="F497" s="19"/>
      <c r="G497" s="19"/>
      <c r="W497" s="343"/>
      <c r="X497" s="70"/>
      <c r="Y497" s="17"/>
    </row>
    <row r="498" spans="3:25" ht="14.25" customHeight="1" x14ac:dyDescent="0.2">
      <c r="C498" s="19"/>
      <c r="F498" s="19"/>
      <c r="G498" s="19"/>
      <c r="W498" s="343"/>
      <c r="X498" s="70"/>
      <c r="Y498" s="17"/>
    </row>
    <row r="499" spans="3:25" ht="14.25" customHeight="1" x14ac:dyDescent="0.2">
      <c r="C499" s="19"/>
      <c r="F499" s="19"/>
      <c r="G499" s="19"/>
      <c r="W499" s="343"/>
      <c r="X499" s="70"/>
      <c r="Y499" s="17"/>
    </row>
    <row r="500" spans="3:25" ht="14.25" customHeight="1" x14ac:dyDescent="0.2">
      <c r="C500" s="19"/>
      <c r="F500" s="19"/>
      <c r="G500" s="19"/>
      <c r="W500" s="343"/>
      <c r="X500" s="70"/>
      <c r="Y500" s="17"/>
    </row>
    <row r="501" spans="3:25" ht="14.25" customHeight="1" x14ac:dyDescent="0.2">
      <c r="C501" s="19"/>
      <c r="F501" s="19"/>
      <c r="G501" s="19"/>
      <c r="W501" s="343"/>
      <c r="X501" s="70"/>
      <c r="Y501" s="17"/>
    </row>
    <row r="502" spans="3:25" ht="14.25" customHeight="1" x14ac:dyDescent="0.2">
      <c r="C502" s="19"/>
      <c r="F502" s="19"/>
      <c r="G502" s="19"/>
      <c r="W502" s="343"/>
      <c r="X502" s="70"/>
      <c r="Y502" s="17"/>
    </row>
    <row r="503" spans="3:25" ht="14.25" customHeight="1" x14ac:dyDescent="0.2">
      <c r="C503" s="19"/>
      <c r="F503" s="19"/>
      <c r="G503" s="19"/>
      <c r="W503" s="343"/>
      <c r="X503" s="70"/>
      <c r="Y503" s="17"/>
    </row>
    <row r="504" spans="3:25" ht="14.25" customHeight="1" x14ac:dyDescent="0.2">
      <c r="C504" s="19"/>
      <c r="F504" s="19"/>
      <c r="G504" s="19"/>
      <c r="W504" s="343"/>
      <c r="X504" s="70"/>
      <c r="Y504" s="17"/>
    </row>
    <row r="505" spans="3:25" ht="14.25" customHeight="1" x14ac:dyDescent="0.2">
      <c r="C505" s="19"/>
      <c r="F505" s="19"/>
      <c r="G505" s="19"/>
      <c r="W505" s="343"/>
      <c r="X505" s="70"/>
      <c r="Y505" s="17"/>
    </row>
    <row r="506" spans="3:25" ht="14.25" customHeight="1" x14ac:dyDescent="0.2">
      <c r="C506" s="19"/>
      <c r="F506" s="19"/>
      <c r="G506" s="19"/>
      <c r="W506" s="343"/>
      <c r="X506" s="70"/>
      <c r="Y506" s="17"/>
    </row>
    <row r="507" spans="3:25" ht="14.25" customHeight="1" x14ac:dyDescent="0.2">
      <c r="C507" s="19"/>
      <c r="F507" s="19"/>
      <c r="G507" s="19"/>
      <c r="W507" s="343"/>
      <c r="X507" s="70"/>
      <c r="Y507" s="17"/>
    </row>
    <row r="508" spans="3:25" ht="14.25" customHeight="1" x14ac:dyDescent="0.2">
      <c r="C508" s="19"/>
      <c r="F508" s="19"/>
      <c r="G508" s="19"/>
      <c r="W508" s="343"/>
      <c r="X508" s="70"/>
      <c r="Y508" s="17"/>
    </row>
    <row r="509" spans="3:25" ht="14.25" customHeight="1" x14ac:dyDescent="0.2">
      <c r="C509" s="19"/>
      <c r="F509" s="19"/>
      <c r="G509" s="19"/>
      <c r="W509" s="343"/>
      <c r="X509" s="70"/>
      <c r="Y509" s="17"/>
    </row>
    <row r="510" spans="3:25" ht="14.25" customHeight="1" x14ac:dyDescent="0.2">
      <c r="C510" s="19"/>
      <c r="F510" s="19"/>
      <c r="G510" s="19"/>
      <c r="W510" s="343"/>
      <c r="X510" s="70"/>
      <c r="Y510" s="17"/>
    </row>
    <row r="511" spans="3:25" ht="14.25" customHeight="1" x14ac:dyDescent="0.2">
      <c r="C511" s="19"/>
      <c r="F511" s="19"/>
      <c r="G511" s="19"/>
      <c r="W511" s="343"/>
      <c r="X511" s="70"/>
      <c r="Y511" s="17"/>
    </row>
    <row r="512" spans="3:25" ht="14.25" customHeight="1" x14ac:dyDescent="0.2">
      <c r="C512" s="19"/>
      <c r="F512" s="19"/>
      <c r="G512" s="19"/>
      <c r="W512" s="343"/>
      <c r="X512" s="70"/>
      <c r="Y512" s="17"/>
    </row>
    <row r="513" spans="3:25" ht="14.25" customHeight="1" x14ac:dyDescent="0.2">
      <c r="C513" s="19"/>
      <c r="F513" s="19"/>
      <c r="G513" s="19"/>
      <c r="W513" s="343"/>
      <c r="X513" s="70"/>
      <c r="Y513" s="17"/>
    </row>
    <row r="514" spans="3:25" ht="14.25" customHeight="1" x14ac:dyDescent="0.2">
      <c r="C514" s="19"/>
      <c r="F514" s="19"/>
      <c r="G514" s="19"/>
      <c r="W514" s="343"/>
      <c r="X514" s="70"/>
      <c r="Y514" s="17"/>
    </row>
    <row r="515" spans="3:25" ht="14.25" customHeight="1" x14ac:dyDescent="0.2">
      <c r="C515" s="19"/>
      <c r="F515" s="19"/>
      <c r="G515" s="19"/>
      <c r="W515" s="343"/>
      <c r="X515" s="70"/>
      <c r="Y515" s="17"/>
    </row>
    <row r="516" spans="3:25" ht="14.25" customHeight="1" x14ac:dyDescent="0.2">
      <c r="C516" s="19"/>
      <c r="F516" s="19"/>
      <c r="G516" s="19"/>
      <c r="W516" s="343"/>
      <c r="X516" s="70"/>
      <c r="Y516" s="17"/>
    </row>
    <row r="517" spans="3:25" ht="14.25" customHeight="1" x14ac:dyDescent="0.2">
      <c r="C517" s="19"/>
      <c r="F517" s="19"/>
      <c r="G517" s="19"/>
      <c r="W517" s="343"/>
      <c r="X517" s="70"/>
      <c r="Y517" s="17"/>
    </row>
    <row r="518" spans="3:25" ht="14.25" customHeight="1" x14ac:dyDescent="0.2">
      <c r="C518" s="19"/>
      <c r="F518" s="19"/>
      <c r="G518" s="19"/>
      <c r="W518" s="343"/>
      <c r="X518" s="70"/>
      <c r="Y518" s="17"/>
    </row>
    <row r="519" spans="3:25" ht="14.25" customHeight="1" x14ac:dyDescent="0.2">
      <c r="C519" s="19"/>
      <c r="F519" s="19"/>
      <c r="G519" s="19"/>
      <c r="W519" s="343"/>
      <c r="X519" s="70"/>
      <c r="Y519" s="17"/>
    </row>
    <row r="520" spans="3:25" ht="14.25" customHeight="1" x14ac:dyDescent="0.2">
      <c r="C520" s="19"/>
      <c r="F520" s="19"/>
      <c r="G520" s="19"/>
      <c r="W520" s="343"/>
      <c r="X520" s="70"/>
      <c r="Y520" s="17"/>
    </row>
    <row r="521" spans="3:25" ht="14.25" customHeight="1" x14ac:dyDescent="0.2">
      <c r="C521" s="19"/>
      <c r="F521" s="19"/>
      <c r="G521" s="19"/>
      <c r="W521" s="343"/>
      <c r="X521" s="70"/>
      <c r="Y521" s="17"/>
    </row>
    <row r="522" spans="3:25" ht="14.25" customHeight="1" x14ac:dyDescent="0.2">
      <c r="C522" s="19"/>
      <c r="F522" s="19"/>
      <c r="G522" s="19"/>
      <c r="W522" s="343"/>
      <c r="X522" s="70"/>
      <c r="Y522" s="17"/>
    </row>
    <row r="523" spans="3:25" ht="14.25" customHeight="1" x14ac:dyDescent="0.2">
      <c r="C523" s="19"/>
      <c r="F523" s="19"/>
      <c r="G523" s="19"/>
      <c r="W523" s="343"/>
      <c r="X523" s="70"/>
      <c r="Y523" s="17"/>
    </row>
    <row r="524" spans="3:25" ht="14.25" customHeight="1" x14ac:dyDescent="0.2">
      <c r="C524" s="19"/>
      <c r="F524" s="19"/>
      <c r="G524" s="19"/>
      <c r="W524" s="343"/>
      <c r="X524" s="70"/>
      <c r="Y524" s="17"/>
    </row>
    <row r="525" spans="3:25" ht="14.25" customHeight="1" x14ac:dyDescent="0.2">
      <c r="C525" s="19"/>
      <c r="F525" s="19"/>
      <c r="G525" s="19"/>
      <c r="W525" s="343"/>
      <c r="X525" s="70"/>
      <c r="Y525" s="17"/>
    </row>
    <row r="526" spans="3:25" ht="14.25" customHeight="1" x14ac:dyDescent="0.2">
      <c r="C526" s="19"/>
      <c r="F526" s="19"/>
      <c r="G526" s="19"/>
      <c r="W526" s="343"/>
      <c r="X526" s="70"/>
      <c r="Y526" s="17"/>
    </row>
    <row r="527" spans="3:25" ht="14.25" customHeight="1" x14ac:dyDescent="0.2">
      <c r="C527" s="19"/>
      <c r="F527" s="19"/>
      <c r="G527" s="19"/>
      <c r="W527" s="343"/>
      <c r="X527" s="70"/>
      <c r="Y527" s="17"/>
    </row>
    <row r="528" spans="3:25" ht="14.25" customHeight="1" x14ac:dyDescent="0.2">
      <c r="C528" s="19"/>
      <c r="F528" s="19"/>
      <c r="G528" s="19"/>
      <c r="W528" s="343"/>
      <c r="X528" s="70"/>
      <c r="Y528" s="17"/>
    </row>
    <row r="529" spans="3:25" ht="14.25" customHeight="1" x14ac:dyDescent="0.2">
      <c r="C529" s="19"/>
      <c r="F529" s="19"/>
      <c r="G529" s="19"/>
      <c r="W529" s="343"/>
      <c r="X529" s="70"/>
      <c r="Y529" s="17"/>
    </row>
    <row r="530" spans="3:25" ht="14.25" customHeight="1" x14ac:dyDescent="0.2">
      <c r="C530" s="19"/>
      <c r="F530" s="19"/>
      <c r="G530" s="19"/>
      <c r="W530" s="343"/>
      <c r="X530" s="70"/>
      <c r="Y530" s="17"/>
    </row>
    <row r="531" spans="3:25" ht="14.25" customHeight="1" x14ac:dyDescent="0.2">
      <c r="C531" s="19"/>
      <c r="F531" s="19"/>
      <c r="G531" s="19"/>
      <c r="W531" s="343"/>
      <c r="X531" s="70"/>
      <c r="Y531" s="17"/>
    </row>
    <row r="532" spans="3:25" ht="14.25" customHeight="1" x14ac:dyDescent="0.2">
      <c r="C532" s="19"/>
      <c r="F532" s="19"/>
      <c r="G532" s="19"/>
      <c r="W532" s="343"/>
      <c r="X532" s="70"/>
      <c r="Y532" s="17"/>
    </row>
    <row r="533" spans="3:25" ht="14.25" customHeight="1" x14ac:dyDescent="0.2">
      <c r="C533" s="19"/>
      <c r="F533" s="19"/>
      <c r="G533" s="19"/>
      <c r="W533" s="343"/>
      <c r="X533" s="70"/>
      <c r="Y533" s="17"/>
    </row>
    <row r="534" spans="3:25" ht="14.25" customHeight="1" x14ac:dyDescent="0.2">
      <c r="C534" s="19"/>
      <c r="F534" s="19"/>
      <c r="G534" s="19"/>
      <c r="W534" s="343"/>
      <c r="X534" s="70"/>
      <c r="Y534" s="17"/>
    </row>
    <row r="535" spans="3:25" ht="14.25" customHeight="1" x14ac:dyDescent="0.2">
      <c r="C535" s="19"/>
      <c r="F535" s="19"/>
      <c r="G535" s="19"/>
      <c r="W535" s="343"/>
      <c r="X535" s="70"/>
      <c r="Y535" s="17"/>
    </row>
    <row r="536" spans="3:25" ht="14.25" customHeight="1" x14ac:dyDescent="0.2">
      <c r="C536" s="19"/>
      <c r="F536" s="19"/>
      <c r="G536" s="19"/>
      <c r="W536" s="343"/>
      <c r="X536" s="70"/>
      <c r="Y536" s="17"/>
    </row>
    <row r="537" spans="3:25" ht="14.25" customHeight="1" x14ac:dyDescent="0.2">
      <c r="C537" s="19"/>
      <c r="F537" s="19"/>
      <c r="G537" s="19"/>
      <c r="W537" s="343"/>
      <c r="X537" s="70"/>
      <c r="Y537" s="17"/>
    </row>
    <row r="538" spans="3:25" ht="14.25" customHeight="1" x14ac:dyDescent="0.2">
      <c r="C538" s="19"/>
      <c r="F538" s="19"/>
      <c r="G538" s="19"/>
      <c r="W538" s="343"/>
      <c r="X538" s="70"/>
      <c r="Y538" s="17"/>
    </row>
    <row r="539" spans="3:25" ht="14.25" customHeight="1" x14ac:dyDescent="0.2">
      <c r="C539" s="19"/>
      <c r="F539" s="19"/>
      <c r="G539" s="19"/>
      <c r="W539" s="343"/>
      <c r="X539" s="70"/>
      <c r="Y539" s="17"/>
    </row>
    <row r="540" spans="3:25" ht="14.25" customHeight="1" x14ac:dyDescent="0.2">
      <c r="C540" s="19"/>
      <c r="F540" s="19"/>
      <c r="G540" s="19"/>
      <c r="W540" s="343"/>
      <c r="X540" s="70"/>
      <c r="Y540" s="17"/>
    </row>
    <row r="541" spans="3:25" ht="14.25" customHeight="1" x14ac:dyDescent="0.2">
      <c r="C541" s="19"/>
      <c r="F541" s="19"/>
      <c r="G541" s="19"/>
      <c r="W541" s="343"/>
      <c r="X541" s="70"/>
      <c r="Y541" s="17"/>
    </row>
    <row r="542" spans="3:25" ht="14.25" customHeight="1" x14ac:dyDescent="0.2">
      <c r="C542" s="19"/>
      <c r="F542" s="19"/>
      <c r="G542" s="19"/>
      <c r="W542" s="343"/>
      <c r="X542" s="70"/>
      <c r="Y542" s="17"/>
    </row>
    <row r="543" spans="3:25" ht="14.25" customHeight="1" x14ac:dyDescent="0.2">
      <c r="C543" s="19"/>
      <c r="F543" s="19"/>
      <c r="G543" s="19"/>
      <c r="W543" s="343"/>
      <c r="X543" s="70"/>
      <c r="Y543" s="17"/>
    </row>
    <row r="544" spans="3:25" ht="14.25" customHeight="1" x14ac:dyDescent="0.2">
      <c r="C544" s="19"/>
      <c r="F544" s="19"/>
      <c r="G544" s="19"/>
      <c r="W544" s="343"/>
      <c r="X544" s="70"/>
      <c r="Y544" s="17"/>
    </row>
    <row r="545" spans="3:25" ht="14.25" customHeight="1" x14ac:dyDescent="0.2">
      <c r="C545" s="19"/>
      <c r="F545" s="19"/>
      <c r="G545" s="19"/>
      <c r="W545" s="343"/>
      <c r="X545" s="70"/>
      <c r="Y545" s="17"/>
    </row>
    <row r="546" spans="3:25" ht="14.25" customHeight="1" x14ac:dyDescent="0.2">
      <c r="C546" s="19"/>
      <c r="F546" s="19"/>
      <c r="G546" s="19"/>
      <c r="W546" s="343"/>
      <c r="X546" s="70"/>
      <c r="Y546" s="17"/>
    </row>
    <row r="547" spans="3:25" ht="14.25" customHeight="1" x14ac:dyDescent="0.2">
      <c r="C547" s="19"/>
      <c r="F547" s="19"/>
      <c r="G547" s="19"/>
      <c r="W547" s="343"/>
      <c r="X547" s="70"/>
      <c r="Y547" s="17"/>
    </row>
    <row r="548" spans="3:25" ht="14.25" customHeight="1" x14ac:dyDescent="0.2">
      <c r="C548" s="19"/>
      <c r="F548" s="19"/>
      <c r="G548" s="19"/>
      <c r="W548" s="343"/>
      <c r="X548" s="70"/>
      <c r="Y548" s="17"/>
    </row>
    <row r="549" spans="3:25" ht="14.25" customHeight="1" x14ac:dyDescent="0.2">
      <c r="C549" s="19"/>
      <c r="F549" s="19"/>
      <c r="G549" s="19"/>
      <c r="W549" s="343"/>
      <c r="X549" s="70"/>
      <c r="Y549" s="17"/>
    </row>
    <row r="550" spans="3:25" ht="14.25" customHeight="1" x14ac:dyDescent="0.2">
      <c r="C550" s="19"/>
      <c r="F550" s="19"/>
      <c r="G550" s="19"/>
      <c r="W550" s="343"/>
      <c r="X550" s="70"/>
      <c r="Y550" s="17"/>
    </row>
    <row r="551" spans="3:25" ht="14.25" customHeight="1" x14ac:dyDescent="0.2">
      <c r="C551" s="19"/>
      <c r="F551" s="19"/>
      <c r="G551" s="19"/>
      <c r="W551" s="343"/>
      <c r="X551" s="70"/>
      <c r="Y551" s="17"/>
    </row>
    <row r="552" spans="3:25" ht="14.25" customHeight="1" x14ac:dyDescent="0.2">
      <c r="C552" s="19"/>
      <c r="F552" s="19"/>
      <c r="G552" s="19"/>
      <c r="W552" s="343"/>
      <c r="X552" s="70"/>
      <c r="Y552" s="17"/>
    </row>
    <row r="553" spans="3:25" ht="14.25" customHeight="1" x14ac:dyDescent="0.2">
      <c r="C553" s="19"/>
      <c r="F553" s="19"/>
      <c r="G553" s="19"/>
      <c r="W553" s="343"/>
      <c r="X553" s="70"/>
      <c r="Y553" s="17"/>
    </row>
    <row r="554" spans="3:25" ht="14.25" customHeight="1" x14ac:dyDescent="0.2">
      <c r="C554" s="19"/>
      <c r="F554" s="19"/>
      <c r="G554" s="19"/>
      <c r="W554" s="343"/>
      <c r="X554" s="70"/>
      <c r="Y554" s="17"/>
    </row>
    <row r="555" spans="3:25" ht="14.25" customHeight="1" x14ac:dyDescent="0.2">
      <c r="C555" s="19"/>
      <c r="F555" s="19"/>
      <c r="G555" s="19"/>
      <c r="W555" s="343"/>
      <c r="X555" s="70"/>
      <c r="Y555" s="17"/>
    </row>
    <row r="556" spans="3:25" ht="14.25" customHeight="1" x14ac:dyDescent="0.2">
      <c r="C556" s="19"/>
      <c r="F556" s="19"/>
      <c r="G556" s="19"/>
      <c r="W556" s="343"/>
      <c r="X556" s="70"/>
      <c r="Y556" s="17"/>
    </row>
    <row r="557" spans="3:25" ht="14.25" customHeight="1" x14ac:dyDescent="0.2">
      <c r="C557" s="19"/>
      <c r="F557" s="19"/>
      <c r="G557" s="19"/>
      <c r="W557" s="343"/>
      <c r="X557" s="70"/>
      <c r="Y557" s="17"/>
    </row>
    <row r="558" spans="3:25" ht="14.25" customHeight="1" x14ac:dyDescent="0.2">
      <c r="C558" s="19"/>
      <c r="F558" s="19"/>
      <c r="G558" s="19"/>
      <c r="W558" s="343"/>
      <c r="X558" s="70"/>
      <c r="Y558" s="17"/>
    </row>
    <row r="559" spans="3:25" ht="14.25" customHeight="1" x14ac:dyDescent="0.2">
      <c r="C559" s="19"/>
      <c r="F559" s="19"/>
      <c r="G559" s="19"/>
      <c r="W559" s="343"/>
      <c r="X559" s="70"/>
      <c r="Y559" s="17"/>
    </row>
    <row r="560" spans="3:25" ht="14.25" customHeight="1" x14ac:dyDescent="0.2">
      <c r="C560" s="19"/>
      <c r="F560" s="19"/>
      <c r="G560" s="19"/>
      <c r="W560" s="343"/>
      <c r="X560" s="70"/>
      <c r="Y560" s="17"/>
    </row>
    <row r="561" spans="3:25" ht="14.25" customHeight="1" x14ac:dyDescent="0.2">
      <c r="C561" s="19"/>
      <c r="F561" s="19"/>
      <c r="G561" s="19"/>
      <c r="W561" s="343"/>
      <c r="X561" s="70"/>
      <c r="Y561" s="17"/>
    </row>
    <row r="562" spans="3:25" ht="14.25" customHeight="1" x14ac:dyDescent="0.2">
      <c r="C562" s="19"/>
      <c r="F562" s="19"/>
      <c r="G562" s="19"/>
      <c r="W562" s="343"/>
      <c r="X562" s="70"/>
      <c r="Y562" s="17"/>
    </row>
    <row r="563" spans="3:25" ht="14.25" customHeight="1" x14ac:dyDescent="0.2">
      <c r="C563" s="19"/>
      <c r="F563" s="19"/>
      <c r="G563" s="19"/>
      <c r="W563" s="343"/>
      <c r="X563" s="70"/>
      <c r="Y563" s="17"/>
    </row>
    <row r="564" spans="3:25" ht="14.25" customHeight="1" x14ac:dyDescent="0.2">
      <c r="C564" s="19"/>
      <c r="F564" s="19"/>
      <c r="G564" s="19"/>
      <c r="W564" s="343"/>
      <c r="X564" s="70"/>
      <c r="Y564" s="17"/>
    </row>
    <row r="565" spans="3:25" ht="14.25" customHeight="1" x14ac:dyDescent="0.2">
      <c r="C565" s="19"/>
      <c r="F565" s="19"/>
      <c r="G565" s="19"/>
      <c r="W565" s="343"/>
      <c r="X565" s="70"/>
      <c r="Y565" s="17"/>
    </row>
    <row r="566" spans="3:25" ht="14.25" customHeight="1" x14ac:dyDescent="0.2">
      <c r="C566" s="19"/>
      <c r="F566" s="19"/>
      <c r="G566" s="19"/>
      <c r="W566" s="343"/>
      <c r="X566" s="70"/>
      <c r="Y566" s="17"/>
    </row>
    <row r="567" spans="3:25" ht="14.25" customHeight="1" x14ac:dyDescent="0.2">
      <c r="C567" s="19"/>
      <c r="F567" s="19"/>
      <c r="G567" s="19"/>
      <c r="W567" s="343"/>
      <c r="X567" s="70"/>
      <c r="Y567" s="17"/>
    </row>
    <row r="568" spans="3:25" ht="14.25" customHeight="1" x14ac:dyDescent="0.2">
      <c r="C568" s="19"/>
      <c r="F568" s="19"/>
      <c r="G568" s="19"/>
      <c r="W568" s="343"/>
      <c r="X568" s="70"/>
      <c r="Y568" s="17"/>
    </row>
    <row r="569" spans="3:25" ht="14.25" customHeight="1" x14ac:dyDescent="0.2">
      <c r="C569" s="19"/>
      <c r="F569" s="19"/>
      <c r="G569" s="19"/>
      <c r="W569" s="343"/>
      <c r="X569" s="70"/>
      <c r="Y569" s="17"/>
    </row>
    <row r="570" spans="3:25" ht="14.25" customHeight="1" x14ac:dyDescent="0.2">
      <c r="C570" s="19"/>
      <c r="F570" s="19"/>
      <c r="G570" s="19"/>
      <c r="W570" s="343"/>
      <c r="X570" s="70"/>
      <c r="Y570" s="17"/>
    </row>
    <row r="571" spans="3:25" ht="14.25" customHeight="1" x14ac:dyDescent="0.2">
      <c r="C571" s="19"/>
      <c r="F571" s="19"/>
      <c r="G571" s="19"/>
      <c r="W571" s="343"/>
      <c r="X571" s="70"/>
      <c r="Y571" s="17"/>
    </row>
    <row r="572" spans="3:25" ht="14.25" customHeight="1" x14ac:dyDescent="0.2">
      <c r="C572" s="19"/>
      <c r="F572" s="19"/>
      <c r="G572" s="19"/>
      <c r="W572" s="343"/>
      <c r="X572" s="70"/>
      <c r="Y572" s="17"/>
    </row>
    <row r="573" spans="3:25" ht="14.25" customHeight="1" x14ac:dyDescent="0.2">
      <c r="C573" s="19"/>
      <c r="F573" s="19"/>
      <c r="G573" s="19"/>
      <c r="W573" s="343"/>
      <c r="X573" s="70"/>
      <c r="Y573" s="17"/>
    </row>
    <row r="574" spans="3:25" ht="14.25" customHeight="1" x14ac:dyDescent="0.2">
      <c r="C574" s="19"/>
      <c r="F574" s="19"/>
      <c r="G574" s="19"/>
      <c r="W574" s="343"/>
      <c r="X574" s="70"/>
      <c r="Y574" s="17"/>
    </row>
    <row r="575" spans="3:25" ht="14.25" customHeight="1" x14ac:dyDescent="0.2">
      <c r="C575" s="19"/>
      <c r="F575" s="19"/>
      <c r="G575" s="19"/>
      <c r="W575" s="343"/>
      <c r="X575" s="70"/>
      <c r="Y575" s="17"/>
    </row>
    <row r="576" spans="3:25" ht="14.25" customHeight="1" x14ac:dyDescent="0.2">
      <c r="C576" s="19"/>
      <c r="F576" s="19"/>
      <c r="G576" s="19"/>
      <c r="W576" s="343"/>
      <c r="X576" s="70"/>
      <c r="Y576" s="17"/>
    </row>
    <row r="577" spans="3:25" ht="14.25" customHeight="1" x14ac:dyDescent="0.2">
      <c r="C577" s="19"/>
      <c r="F577" s="19"/>
      <c r="G577" s="19"/>
      <c r="W577" s="343"/>
      <c r="X577" s="70"/>
      <c r="Y577" s="17"/>
    </row>
    <row r="578" spans="3:25" ht="14.25" customHeight="1" x14ac:dyDescent="0.2">
      <c r="C578" s="19"/>
      <c r="F578" s="19"/>
      <c r="G578" s="19"/>
      <c r="W578" s="343"/>
      <c r="X578" s="70"/>
      <c r="Y578" s="17"/>
    </row>
    <row r="579" spans="3:25" ht="14.25" customHeight="1" x14ac:dyDescent="0.2">
      <c r="C579" s="19"/>
      <c r="F579" s="19"/>
      <c r="G579" s="19"/>
      <c r="W579" s="343"/>
      <c r="X579" s="70"/>
      <c r="Y579" s="17"/>
    </row>
    <row r="580" spans="3:25" ht="14.25" customHeight="1" x14ac:dyDescent="0.2">
      <c r="C580" s="19"/>
      <c r="F580" s="19"/>
      <c r="G580" s="19"/>
      <c r="W580" s="343"/>
      <c r="X580" s="70"/>
      <c r="Y580" s="17"/>
    </row>
    <row r="581" spans="3:25" ht="14.25" customHeight="1" x14ac:dyDescent="0.2">
      <c r="C581" s="19"/>
      <c r="F581" s="19"/>
      <c r="G581" s="19"/>
      <c r="W581" s="343"/>
      <c r="X581" s="70"/>
      <c r="Y581" s="17"/>
    </row>
    <row r="582" spans="3:25" ht="14.25" customHeight="1" x14ac:dyDescent="0.2">
      <c r="C582" s="19"/>
      <c r="F582" s="19"/>
      <c r="G582" s="19"/>
      <c r="W582" s="343"/>
      <c r="X582" s="70"/>
      <c r="Y582" s="17"/>
    </row>
    <row r="583" spans="3:25" ht="14.25" customHeight="1" x14ac:dyDescent="0.2">
      <c r="C583" s="19"/>
      <c r="F583" s="19"/>
      <c r="G583" s="19"/>
      <c r="W583" s="343"/>
      <c r="X583" s="70"/>
      <c r="Y583" s="17"/>
    </row>
    <row r="584" spans="3:25" ht="14.25" customHeight="1" x14ac:dyDescent="0.2">
      <c r="C584" s="19"/>
      <c r="F584" s="19"/>
      <c r="G584" s="19"/>
      <c r="W584" s="343"/>
      <c r="X584" s="70"/>
      <c r="Y584" s="17"/>
    </row>
    <row r="585" spans="3:25" ht="14.25" customHeight="1" x14ac:dyDescent="0.2">
      <c r="C585" s="19"/>
      <c r="F585" s="19"/>
      <c r="G585" s="19"/>
      <c r="W585" s="343"/>
      <c r="X585" s="70"/>
      <c r="Y585" s="17"/>
    </row>
    <row r="586" spans="3:25" ht="14.25" customHeight="1" x14ac:dyDescent="0.2">
      <c r="C586" s="19"/>
      <c r="F586" s="19"/>
      <c r="G586" s="19"/>
      <c r="W586" s="343"/>
      <c r="X586" s="70"/>
      <c r="Y586" s="17"/>
    </row>
    <row r="587" spans="3:25" ht="14.25" customHeight="1" x14ac:dyDescent="0.2">
      <c r="C587" s="19"/>
      <c r="F587" s="19"/>
      <c r="G587" s="19"/>
      <c r="W587" s="343"/>
      <c r="X587" s="70"/>
      <c r="Y587" s="17"/>
    </row>
    <row r="588" spans="3:25" ht="14.25" customHeight="1" x14ac:dyDescent="0.2">
      <c r="C588" s="19"/>
      <c r="F588" s="19"/>
      <c r="G588" s="19"/>
      <c r="W588" s="343"/>
      <c r="X588" s="70"/>
      <c r="Y588" s="17"/>
    </row>
    <row r="589" spans="3:25" ht="14.25" customHeight="1" x14ac:dyDescent="0.2">
      <c r="C589" s="19"/>
      <c r="F589" s="19"/>
      <c r="G589" s="19"/>
      <c r="W589" s="343"/>
      <c r="X589" s="70"/>
      <c r="Y589" s="17"/>
    </row>
    <row r="590" spans="3:25" ht="14.25" customHeight="1" x14ac:dyDescent="0.2">
      <c r="C590" s="19"/>
      <c r="F590" s="19"/>
      <c r="G590" s="19"/>
      <c r="W590" s="343"/>
      <c r="X590" s="70"/>
      <c r="Y590" s="17"/>
    </row>
    <row r="591" spans="3:25" ht="14.25" customHeight="1" x14ac:dyDescent="0.2">
      <c r="C591" s="19"/>
      <c r="F591" s="19"/>
      <c r="G591" s="19"/>
      <c r="W591" s="343"/>
      <c r="X591" s="70"/>
      <c r="Y591" s="17"/>
    </row>
    <row r="592" spans="3:25" ht="14.25" customHeight="1" x14ac:dyDescent="0.2">
      <c r="C592" s="19"/>
      <c r="F592" s="19"/>
      <c r="G592" s="19"/>
      <c r="W592" s="343"/>
      <c r="X592" s="70"/>
      <c r="Y592" s="17"/>
    </row>
    <row r="593" spans="3:25" ht="14.25" customHeight="1" x14ac:dyDescent="0.2">
      <c r="C593" s="19"/>
      <c r="F593" s="19"/>
      <c r="G593" s="19"/>
      <c r="W593" s="343"/>
      <c r="X593" s="70"/>
      <c r="Y593" s="17"/>
    </row>
    <row r="594" spans="3:25" ht="14.25" customHeight="1" x14ac:dyDescent="0.2">
      <c r="C594" s="19"/>
      <c r="F594" s="19"/>
      <c r="G594" s="19"/>
      <c r="W594" s="343"/>
      <c r="X594" s="70"/>
      <c r="Y594" s="17"/>
    </row>
    <row r="595" spans="3:25" ht="14.25" customHeight="1" x14ac:dyDescent="0.2">
      <c r="C595" s="19"/>
      <c r="F595" s="19"/>
      <c r="G595" s="19"/>
      <c r="W595" s="343"/>
      <c r="X595" s="70"/>
      <c r="Y595" s="17"/>
    </row>
    <row r="596" spans="3:25" ht="14.25" customHeight="1" x14ac:dyDescent="0.2">
      <c r="C596" s="19"/>
      <c r="F596" s="19"/>
      <c r="G596" s="19"/>
      <c r="W596" s="343"/>
      <c r="X596" s="70"/>
      <c r="Y596" s="17"/>
    </row>
    <row r="597" spans="3:25" ht="14.25" customHeight="1" x14ac:dyDescent="0.2">
      <c r="C597" s="19"/>
      <c r="F597" s="19"/>
      <c r="G597" s="19"/>
      <c r="W597" s="343"/>
      <c r="X597" s="70"/>
      <c r="Y597" s="17"/>
    </row>
    <row r="598" spans="3:25" ht="14.25" customHeight="1" x14ac:dyDescent="0.2">
      <c r="C598" s="19"/>
      <c r="F598" s="19"/>
      <c r="G598" s="19"/>
      <c r="W598" s="343"/>
      <c r="X598" s="70"/>
      <c r="Y598" s="17"/>
    </row>
    <row r="599" spans="3:25" ht="14.25" customHeight="1" x14ac:dyDescent="0.2">
      <c r="C599" s="19"/>
      <c r="F599" s="19"/>
      <c r="G599" s="19"/>
      <c r="W599" s="343"/>
      <c r="X599" s="70"/>
      <c r="Y599" s="17"/>
    </row>
    <row r="600" spans="3:25" ht="14.25" customHeight="1" x14ac:dyDescent="0.2">
      <c r="C600" s="19"/>
      <c r="F600" s="19"/>
      <c r="G600" s="19"/>
      <c r="W600" s="343"/>
      <c r="X600" s="70"/>
      <c r="Y600" s="17"/>
    </row>
    <row r="601" spans="3:25" ht="14.25" customHeight="1" x14ac:dyDescent="0.2">
      <c r="C601" s="19"/>
      <c r="F601" s="19"/>
      <c r="G601" s="19"/>
      <c r="W601" s="343"/>
      <c r="X601" s="70"/>
      <c r="Y601" s="17"/>
    </row>
    <row r="602" spans="3:25" ht="14.25" customHeight="1" x14ac:dyDescent="0.2">
      <c r="C602" s="19"/>
      <c r="F602" s="19"/>
      <c r="G602" s="19"/>
      <c r="W602" s="343"/>
      <c r="X602" s="70"/>
      <c r="Y602" s="17"/>
    </row>
    <row r="603" spans="3:25" ht="14.25" customHeight="1" x14ac:dyDescent="0.2">
      <c r="C603" s="19"/>
      <c r="F603" s="19"/>
      <c r="G603" s="19"/>
      <c r="W603" s="343"/>
      <c r="X603" s="70"/>
      <c r="Y603" s="17"/>
    </row>
    <row r="604" spans="3:25" ht="14.25" customHeight="1" x14ac:dyDescent="0.2">
      <c r="C604" s="19"/>
      <c r="F604" s="19"/>
      <c r="G604" s="19"/>
      <c r="W604" s="343"/>
      <c r="X604" s="70"/>
      <c r="Y604" s="17"/>
    </row>
    <row r="605" spans="3:25" ht="14.25" customHeight="1" x14ac:dyDescent="0.2">
      <c r="C605" s="19"/>
      <c r="F605" s="19"/>
      <c r="G605" s="19"/>
      <c r="W605" s="343"/>
      <c r="X605" s="70"/>
      <c r="Y605" s="17"/>
    </row>
    <row r="606" spans="3:25" ht="14.25" customHeight="1" x14ac:dyDescent="0.2">
      <c r="C606" s="19"/>
      <c r="F606" s="19"/>
      <c r="G606" s="19"/>
      <c r="W606" s="343"/>
      <c r="X606" s="70"/>
      <c r="Y606" s="17"/>
    </row>
    <row r="607" spans="3:25" ht="14.25" customHeight="1" x14ac:dyDescent="0.2">
      <c r="C607" s="19"/>
      <c r="F607" s="19"/>
      <c r="G607" s="19"/>
      <c r="W607" s="343"/>
      <c r="X607" s="70"/>
      <c r="Y607" s="17"/>
    </row>
    <row r="608" spans="3:25" ht="14.25" customHeight="1" x14ac:dyDescent="0.2">
      <c r="C608" s="19"/>
      <c r="F608" s="19"/>
      <c r="G608" s="19"/>
      <c r="W608" s="343"/>
      <c r="X608" s="70"/>
      <c r="Y608" s="17"/>
    </row>
    <row r="609" spans="3:25" ht="14.25" customHeight="1" x14ac:dyDescent="0.2">
      <c r="C609" s="19"/>
      <c r="F609" s="19"/>
      <c r="G609" s="19"/>
      <c r="W609" s="343"/>
      <c r="X609" s="70"/>
      <c r="Y609" s="17"/>
    </row>
    <row r="610" spans="3:25" ht="14.25" customHeight="1" x14ac:dyDescent="0.2">
      <c r="C610" s="19"/>
      <c r="F610" s="19"/>
      <c r="G610" s="19"/>
      <c r="W610" s="343"/>
      <c r="X610" s="70"/>
      <c r="Y610" s="17"/>
    </row>
    <row r="611" spans="3:25" ht="14.25" customHeight="1" x14ac:dyDescent="0.2">
      <c r="C611" s="19"/>
      <c r="F611" s="19"/>
      <c r="G611" s="19"/>
      <c r="W611" s="343"/>
      <c r="X611" s="70"/>
      <c r="Y611" s="17"/>
    </row>
    <row r="612" spans="3:25" ht="14.25" customHeight="1" x14ac:dyDescent="0.2">
      <c r="C612" s="19"/>
      <c r="F612" s="19"/>
      <c r="G612" s="19"/>
      <c r="W612" s="343"/>
      <c r="X612" s="70"/>
      <c r="Y612" s="17"/>
    </row>
    <row r="613" spans="3:25" ht="14.25" customHeight="1" x14ac:dyDescent="0.2">
      <c r="C613" s="19"/>
      <c r="F613" s="19"/>
      <c r="G613" s="19"/>
      <c r="W613" s="343"/>
      <c r="X613" s="70"/>
      <c r="Y613" s="17"/>
    </row>
    <row r="614" spans="3:25" ht="14.25" customHeight="1" x14ac:dyDescent="0.2">
      <c r="C614" s="19"/>
      <c r="F614" s="19"/>
      <c r="G614" s="19"/>
      <c r="W614" s="343"/>
      <c r="X614" s="70"/>
      <c r="Y614" s="17"/>
    </row>
    <row r="615" spans="3:25" ht="14.25" customHeight="1" x14ac:dyDescent="0.2">
      <c r="C615" s="19"/>
      <c r="F615" s="19"/>
      <c r="G615" s="19"/>
      <c r="W615" s="343"/>
      <c r="X615" s="70"/>
      <c r="Y615" s="17"/>
    </row>
    <row r="616" spans="3:25" ht="14.25" customHeight="1" x14ac:dyDescent="0.2">
      <c r="C616" s="19"/>
      <c r="F616" s="19"/>
      <c r="G616" s="19"/>
      <c r="W616" s="343"/>
      <c r="X616" s="70"/>
      <c r="Y616" s="17"/>
    </row>
    <row r="617" spans="3:25" ht="14.25" customHeight="1" x14ac:dyDescent="0.2">
      <c r="C617" s="19"/>
      <c r="F617" s="19"/>
      <c r="G617" s="19"/>
      <c r="W617" s="343"/>
      <c r="X617" s="70"/>
      <c r="Y617" s="17"/>
    </row>
    <row r="618" spans="3:25" ht="14.25" customHeight="1" x14ac:dyDescent="0.2">
      <c r="C618" s="19"/>
      <c r="F618" s="19"/>
      <c r="G618" s="19"/>
      <c r="W618" s="343"/>
      <c r="X618" s="70"/>
      <c r="Y618" s="17"/>
    </row>
    <row r="619" spans="3:25" ht="14.25" customHeight="1" x14ac:dyDescent="0.2">
      <c r="C619" s="19"/>
      <c r="F619" s="19"/>
      <c r="G619" s="19"/>
      <c r="W619" s="343"/>
      <c r="X619" s="70"/>
      <c r="Y619" s="17"/>
    </row>
    <row r="620" spans="3:25" ht="14.25" customHeight="1" x14ac:dyDescent="0.2">
      <c r="C620" s="19"/>
      <c r="F620" s="19"/>
      <c r="G620" s="19"/>
      <c r="W620" s="343"/>
      <c r="X620" s="70"/>
      <c r="Y620" s="17"/>
    </row>
    <row r="621" spans="3:25" ht="14.25" customHeight="1" x14ac:dyDescent="0.2">
      <c r="C621" s="19"/>
      <c r="F621" s="19"/>
      <c r="G621" s="19"/>
      <c r="W621" s="343"/>
      <c r="X621" s="70"/>
      <c r="Y621" s="17"/>
    </row>
    <row r="622" spans="3:25" ht="14.25" customHeight="1" x14ac:dyDescent="0.2">
      <c r="C622" s="19"/>
      <c r="F622" s="19"/>
      <c r="G622" s="19"/>
      <c r="W622" s="343"/>
      <c r="X622" s="70"/>
      <c r="Y622" s="17"/>
    </row>
    <row r="623" spans="3:25" ht="14.25" customHeight="1" x14ac:dyDescent="0.2">
      <c r="C623" s="19"/>
      <c r="F623" s="19"/>
      <c r="G623" s="19"/>
      <c r="W623" s="343"/>
      <c r="X623" s="70"/>
      <c r="Y623" s="17"/>
    </row>
    <row r="624" spans="3:25" ht="14.25" customHeight="1" x14ac:dyDescent="0.2">
      <c r="C624" s="19"/>
      <c r="F624" s="19"/>
      <c r="G624" s="19"/>
      <c r="W624" s="343"/>
      <c r="X624" s="70"/>
      <c r="Y624" s="17"/>
    </row>
    <row r="625" spans="3:25" ht="14.25" customHeight="1" x14ac:dyDescent="0.2">
      <c r="C625" s="19"/>
      <c r="F625" s="19"/>
      <c r="G625" s="19"/>
      <c r="W625" s="343"/>
      <c r="X625" s="70"/>
      <c r="Y625" s="17"/>
    </row>
    <row r="626" spans="3:25" ht="14.25" customHeight="1" x14ac:dyDescent="0.2">
      <c r="C626" s="19"/>
      <c r="F626" s="19"/>
      <c r="G626" s="19"/>
      <c r="W626" s="343"/>
      <c r="X626" s="70"/>
      <c r="Y626" s="17"/>
    </row>
    <row r="627" spans="3:25" ht="14.25" customHeight="1" x14ac:dyDescent="0.2">
      <c r="C627" s="19"/>
      <c r="F627" s="19"/>
      <c r="G627" s="19"/>
      <c r="W627" s="343"/>
      <c r="X627" s="70"/>
      <c r="Y627" s="17"/>
    </row>
    <row r="628" spans="3:25" ht="14.25" customHeight="1" x14ac:dyDescent="0.2">
      <c r="C628" s="19"/>
      <c r="F628" s="19"/>
      <c r="G628" s="19"/>
      <c r="W628" s="343"/>
      <c r="X628" s="70"/>
      <c r="Y628" s="17"/>
    </row>
    <row r="629" spans="3:25" ht="14.25" customHeight="1" x14ac:dyDescent="0.2">
      <c r="C629" s="19"/>
      <c r="F629" s="19"/>
      <c r="G629" s="19"/>
      <c r="W629" s="343"/>
      <c r="X629" s="70"/>
      <c r="Y629" s="17"/>
    </row>
    <row r="630" spans="3:25" ht="14.25" customHeight="1" x14ac:dyDescent="0.2">
      <c r="C630" s="19"/>
      <c r="F630" s="19"/>
      <c r="G630" s="19"/>
      <c r="W630" s="343"/>
      <c r="X630" s="70"/>
      <c r="Y630" s="17"/>
    </row>
    <row r="631" spans="3:25" ht="14.25" customHeight="1" x14ac:dyDescent="0.2">
      <c r="C631" s="19"/>
      <c r="F631" s="19"/>
      <c r="G631" s="19"/>
      <c r="W631" s="343"/>
      <c r="X631" s="70"/>
      <c r="Y631" s="17"/>
    </row>
    <row r="632" spans="3:25" ht="14.25" customHeight="1" x14ac:dyDescent="0.2">
      <c r="C632" s="19"/>
      <c r="F632" s="19"/>
      <c r="G632" s="19"/>
      <c r="W632" s="343"/>
      <c r="X632" s="70"/>
      <c r="Y632" s="17"/>
    </row>
    <row r="633" spans="3:25" ht="14.25" customHeight="1" x14ac:dyDescent="0.2">
      <c r="C633" s="19"/>
      <c r="F633" s="19"/>
      <c r="G633" s="19"/>
      <c r="W633" s="343"/>
      <c r="X633" s="70"/>
      <c r="Y633" s="17"/>
    </row>
    <row r="634" spans="3:25" ht="14.25" customHeight="1" x14ac:dyDescent="0.2">
      <c r="C634" s="19"/>
      <c r="F634" s="19"/>
      <c r="G634" s="19"/>
      <c r="W634" s="343"/>
      <c r="X634" s="70"/>
      <c r="Y634" s="17"/>
    </row>
    <row r="635" spans="3:25" ht="14.25" customHeight="1" x14ac:dyDescent="0.2">
      <c r="C635" s="19"/>
      <c r="F635" s="19"/>
      <c r="G635" s="19"/>
      <c r="W635" s="343"/>
      <c r="X635" s="70"/>
      <c r="Y635" s="17"/>
    </row>
    <row r="636" spans="3:25" ht="14.25" customHeight="1" x14ac:dyDescent="0.2">
      <c r="C636" s="19"/>
      <c r="F636" s="19"/>
      <c r="G636" s="19"/>
      <c r="W636" s="343"/>
      <c r="X636" s="70"/>
      <c r="Y636" s="17"/>
    </row>
    <row r="637" spans="3:25" ht="14.25" customHeight="1" x14ac:dyDescent="0.2">
      <c r="C637" s="19"/>
      <c r="F637" s="19"/>
      <c r="G637" s="19"/>
      <c r="W637" s="343"/>
      <c r="X637" s="70"/>
      <c r="Y637" s="17"/>
    </row>
    <row r="638" spans="3:25" ht="14.25" customHeight="1" x14ac:dyDescent="0.2">
      <c r="C638" s="19"/>
      <c r="F638" s="19"/>
      <c r="G638" s="19"/>
      <c r="W638" s="343"/>
      <c r="X638" s="70"/>
      <c r="Y638" s="17"/>
    </row>
    <row r="639" spans="3:25" ht="14.25" customHeight="1" x14ac:dyDescent="0.2">
      <c r="C639" s="19"/>
      <c r="F639" s="19"/>
      <c r="G639" s="19"/>
      <c r="W639" s="343"/>
      <c r="X639" s="70"/>
      <c r="Y639" s="17"/>
    </row>
    <row r="640" spans="3:25" ht="14.25" customHeight="1" x14ac:dyDescent="0.2">
      <c r="C640" s="19"/>
      <c r="F640" s="19"/>
      <c r="G640" s="19"/>
      <c r="W640" s="343"/>
      <c r="X640" s="70"/>
      <c r="Y640" s="17"/>
    </row>
    <row r="641" spans="3:25" ht="14.25" customHeight="1" x14ac:dyDescent="0.2">
      <c r="C641" s="19"/>
      <c r="F641" s="19"/>
      <c r="G641" s="19"/>
      <c r="W641" s="343"/>
      <c r="X641" s="70"/>
      <c r="Y641" s="17"/>
    </row>
    <row r="642" spans="3:25" ht="14.25" customHeight="1" x14ac:dyDescent="0.2">
      <c r="C642" s="19"/>
      <c r="F642" s="19"/>
      <c r="G642" s="19"/>
      <c r="W642" s="343"/>
      <c r="X642" s="70"/>
      <c r="Y642" s="17"/>
    </row>
    <row r="643" spans="3:25" ht="14.25" customHeight="1" x14ac:dyDescent="0.2">
      <c r="C643" s="19"/>
      <c r="F643" s="19"/>
      <c r="G643" s="19"/>
      <c r="W643" s="343"/>
      <c r="X643" s="70"/>
      <c r="Y643" s="17"/>
    </row>
    <row r="644" spans="3:25" ht="14.25" customHeight="1" x14ac:dyDescent="0.2">
      <c r="C644" s="19"/>
      <c r="F644" s="19"/>
      <c r="G644" s="19"/>
      <c r="W644" s="343"/>
      <c r="X644" s="70"/>
      <c r="Y644" s="17"/>
    </row>
    <row r="645" spans="3:25" ht="14.25" customHeight="1" x14ac:dyDescent="0.2">
      <c r="C645" s="19"/>
      <c r="F645" s="19"/>
      <c r="G645" s="19"/>
      <c r="W645" s="343"/>
      <c r="X645" s="70"/>
      <c r="Y645" s="17"/>
    </row>
    <row r="646" spans="3:25" ht="14.25" customHeight="1" x14ac:dyDescent="0.2">
      <c r="C646" s="19"/>
      <c r="F646" s="19"/>
      <c r="G646" s="19"/>
      <c r="W646" s="343"/>
      <c r="X646" s="70"/>
      <c r="Y646" s="17"/>
    </row>
    <row r="647" spans="3:25" ht="14.25" customHeight="1" x14ac:dyDescent="0.2">
      <c r="C647" s="19"/>
      <c r="F647" s="19"/>
      <c r="G647" s="19"/>
      <c r="W647" s="343"/>
      <c r="X647" s="70"/>
      <c r="Y647" s="17"/>
    </row>
    <row r="648" spans="3:25" ht="14.25" customHeight="1" x14ac:dyDescent="0.2">
      <c r="C648" s="19"/>
      <c r="F648" s="19"/>
      <c r="G648" s="19"/>
      <c r="W648" s="343"/>
      <c r="X648" s="70"/>
      <c r="Y648" s="17"/>
    </row>
    <row r="649" spans="3:25" ht="14.25" customHeight="1" x14ac:dyDescent="0.2">
      <c r="C649" s="19"/>
      <c r="F649" s="19"/>
      <c r="G649" s="19"/>
      <c r="W649" s="343"/>
      <c r="X649" s="70"/>
      <c r="Y649" s="17"/>
    </row>
    <row r="650" spans="3:25" ht="14.25" customHeight="1" x14ac:dyDescent="0.2">
      <c r="C650" s="19"/>
      <c r="F650" s="19"/>
      <c r="G650" s="19"/>
      <c r="W650" s="343"/>
      <c r="X650" s="70"/>
      <c r="Y650" s="17"/>
    </row>
    <row r="651" spans="3:25" ht="14.25" customHeight="1" x14ac:dyDescent="0.2">
      <c r="C651" s="19"/>
      <c r="F651" s="19"/>
      <c r="G651" s="19"/>
      <c r="W651" s="343"/>
      <c r="X651" s="70"/>
      <c r="Y651" s="17"/>
    </row>
    <row r="652" spans="3:25" ht="14.25" customHeight="1" x14ac:dyDescent="0.2">
      <c r="C652" s="19"/>
      <c r="F652" s="19"/>
      <c r="G652" s="19"/>
      <c r="W652" s="343"/>
      <c r="X652" s="70"/>
      <c r="Y652" s="17"/>
    </row>
    <row r="653" spans="3:25" ht="14.25" customHeight="1" x14ac:dyDescent="0.2">
      <c r="C653" s="19"/>
      <c r="F653" s="19"/>
      <c r="G653" s="19"/>
      <c r="W653" s="343"/>
      <c r="X653" s="70"/>
      <c r="Y653" s="17"/>
    </row>
    <row r="654" spans="3:25" ht="14.25" customHeight="1" x14ac:dyDescent="0.2">
      <c r="C654" s="19"/>
      <c r="F654" s="19"/>
      <c r="G654" s="19"/>
      <c r="W654" s="343"/>
      <c r="X654" s="70"/>
      <c r="Y654" s="17"/>
    </row>
    <row r="655" spans="3:25" ht="14.25" customHeight="1" x14ac:dyDescent="0.2">
      <c r="C655" s="19"/>
      <c r="F655" s="19"/>
      <c r="G655" s="19"/>
      <c r="W655" s="343"/>
      <c r="X655" s="70"/>
      <c r="Y655" s="17"/>
    </row>
    <row r="656" spans="3:25" ht="14.25" customHeight="1" x14ac:dyDescent="0.2">
      <c r="C656" s="19"/>
      <c r="F656" s="19"/>
      <c r="G656" s="19"/>
      <c r="W656" s="343"/>
      <c r="X656" s="70"/>
      <c r="Y656" s="17"/>
    </row>
    <row r="657" spans="3:25" ht="14.25" customHeight="1" x14ac:dyDescent="0.2">
      <c r="C657" s="19"/>
      <c r="F657" s="19"/>
      <c r="G657" s="19"/>
      <c r="W657" s="343"/>
      <c r="X657" s="70"/>
      <c r="Y657" s="17"/>
    </row>
    <row r="658" spans="3:25" ht="14.25" customHeight="1" x14ac:dyDescent="0.2">
      <c r="C658" s="19"/>
      <c r="F658" s="19"/>
      <c r="G658" s="19"/>
      <c r="W658" s="343"/>
      <c r="X658" s="70"/>
      <c r="Y658" s="17"/>
    </row>
    <row r="659" spans="3:25" ht="14.25" customHeight="1" x14ac:dyDescent="0.2">
      <c r="C659" s="19"/>
      <c r="F659" s="19"/>
      <c r="G659" s="19"/>
      <c r="W659" s="343"/>
      <c r="X659" s="70"/>
      <c r="Y659" s="17"/>
    </row>
    <row r="660" spans="3:25" ht="14.25" customHeight="1" x14ac:dyDescent="0.2">
      <c r="C660" s="19"/>
      <c r="F660" s="19"/>
      <c r="G660" s="19"/>
      <c r="W660" s="343"/>
      <c r="X660" s="70"/>
      <c r="Y660" s="17"/>
    </row>
    <row r="661" spans="3:25" ht="14.25" customHeight="1" x14ac:dyDescent="0.2">
      <c r="C661" s="19"/>
      <c r="F661" s="19"/>
      <c r="G661" s="19"/>
      <c r="W661" s="343"/>
      <c r="X661" s="70"/>
      <c r="Y661" s="17"/>
    </row>
    <row r="662" spans="3:25" ht="14.25" customHeight="1" x14ac:dyDescent="0.2">
      <c r="C662" s="19"/>
      <c r="F662" s="19"/>
      <c r="G662" s="19"/>
      <c r="W662" s="343"/>
      <c r="X662" s="70"/>
      <c r="Y662" s="17"/>
    </row>
    <row r="663" spans="3:25" ht="14.25" customHeight="1" x14ac:dyDescent="0.2">
      <c r="C663" s="19"/>
      <c r="F663" s="19"/>
      <c r="G663" s="19"/>
      <c r="W663" s="343"/>
      <c r="X663" s="70"/>
      <c r="Y663" s="17"/>
    </row>
    <row r="664" spans="3:25" ht="14.25" customHeight="1" x14ac:dyDescent="0.2">
      <c r="C664" s="19"/>
      <c r="F664" s="19"/>
      <c r="G664" s="19"/>
      <c r="W664" s="343"/>
      <c r="X664" s="70"/>
      <c r="Y664" s="17"/>
    </row>
    <row r="665" spans="3:25" ht="14.25" customHeight="1" x14ac:dyDescent="0.2">
      <c r="C665" s="19"/>
      <c r="F665" s="19"/>
      <c r="G665" s="19"/>
      <c r="W665" s="343"/>
      <c r="X665" s="70"/>
      <c r="Y665" s="17"/>
    </row>
    <row r="666" spans="3:25" ht="14.25" customHeight="1" x14ac:dyDescent="0.2">
      <c r="C666" s="19"/>
      <c r="F666" s="19"/>
      <c r="G666" s="19"/>
      <c r="W666" s="343"/>
      <c r="X666" s="70"/>
      <c r="Y666" s="17"/>
    </row>
    <row r="667" spans="3:25" ht="14.25" customHeight="1" x14ac:dyDescent="0.2">
      <c r="C667" s="19"/>
      <c r="F667" s="19"/>
      <c r="G667" s="19"/>
      <c r="W667" s="343"/>
      <c r="X667" s="70"/>
      <c r="Y667" s="17"/>
    </row>
    <row r="668" spans="3:25" ht="14.25" customHeight="1" x14ac:dyDescent="0.2">
      <c r="C668" s="19"/>
      <c r="F668" s="19"/>
      <c r="G668" s="19"/>
      <c r="W668" s="343"/>
      <c r="X668" s="70"/>
      <c r="Y668" s="17"/>
    </row>
    <row r="669" spans="3:25" ht="14.25" customHeight="1" x14ac:dyDescent="0.2">
      <c r="C669" s="19"/>
      <c r="F669" s="19"/>
      <c r="G669" s="19"/>
      <c r="W669" s="343"/>
      <c r="X669" s="70"/>
      <c r="Y669" s="17"/>
    </row>
    <row r="670" spans="3:25" ht="14.25" customHeight="1" x14ac:dyDescent="0.2">
      <c r="C670" s="19"/>
      <c r="F670" s="19"/>
      <c r="G670" s="19"/>
      <c r="W670" s="343"/>
      <c r="X670" s="70"/>
      <c r="Y670" s="17"/>
    </row>
    <row r="671" spans="3:25" ht="14.25" customHeight="1" x14ac:dyDescent="0.2">
      <c r="C671" s="19"/>
      <c r="F671" s="19"/>
      <c r="G671" s="19"/>
      <c r="W671" s="343"/>
      <c r="X671" s="70"/>
      <c r="Y671" s="17"/>
    </row>
    <row r="672" spans="3:25" ht="14.25" customHeight="1" x14ac:dyDescent="0.2">
      <c r="C672" s="19"/>
      <c r="F672" s="19"/>
      <c r="G672" s="19"/>
      <c r="W672" s="343"/>
      <c r="X672" s="70"/>
      <c r="Y672" s="17"/>
    </row>
    <row r="673" spans="3:25" ht="14.25" customHeight="1" x14ac:dyDescent="0.2">
      <c r="C673" s="19"/>
      <c r="F673" s="19"/>
      <c r="G673" s="19"/>
      <c r="W673" s="343"/>
      <c r="X673" s="70"/>
      <c r="Y673" s="17"/>
    </row>
    <row r="674" spans="3:25" ht="14.25" customHeight="1" x14ac:dyDescent="0.2">
      <c r="C674" s="19"/>
      <c r="F674" s="19"/>
      <c r="G674" s="19"/>
      <c r="W674" s="343"/>
      <c r="X674" s="70"/>
      <c r="Y674" s="17"/>
    </row>
    <row r="675" spans="3:25" ht="14.25" customHeight="1" x14ac:dyDescent="0.2">
      <c r="C675" s="19"/>
      <c r="F675" s="19"/>
      <c r="G675" s="19"/>
      <c r="W675" s="343"/>
      <c r="X675" s="70"/>
      <c r="Y675" s="17"/>
    </row>
    <row r="676" spans="3:25" ht="14.25" customHeight="1" x14ac:dyDescent="0.2">
      <c r="C676" s="19"/>
      <c r="F676" s="19"/>
      <c r="G676" s="19"/>
      <c r="W676" s="343"/>
      <c r="X676" s="70"/>
      <c r="Y676" s="17"/>
    </row>
    <row r="677" spans="3:25" ht="14.25" customHeight="1" x14ac:dyDescent="0.2">
      <c r="C677" s="19"/>
      <c r="F677" s="19"/>
      <c r="G677" s="19"/>
      <c r="W677" s="343"/>
      <c r="X677" s="70"/>
      <c r="Y677" s="17"/>
    </row>
    <row r="678" spans="3:25" ht="14.25" customHeight="1" x14ac:dyDescent="0.2">
      <c r="C678" s="19"/>
      <c r="F678" s="19"/>
      <c r="G678" s="19"/>
      <c r="W678" s="343"/>
      <c r="X678" s="70"/>
      <c r="Y678" s="17"/>
    </row>
    <row r="679" spans="3:25" ht="14.25" customHeight="1" x14ac:dyDescent="0.2">
      <c r="C679" s="19"/>
      <c r="F679" s="19"/>
      <c r="G679" s="19"/>
      <c r="W679" s="343"/>
      <c r="X679" s="70"/>
      <c r="Y679" s="17"/>
    </row>
    <row r="680" spans="3:25" ht="14.25" customHeight="1" x14ac:dyDescent="0.2">
      <c r="C680" s="19"/>
      <c r="F680" s="19"/>
      <c r="G680" s="19"/>
      <c r="W680" s="343"/>
      <c r="X680" s="70"/>
      <c r="Y680" s="17"/>
    </row>
    <row r="681" spans="3:25" ht="14.25" customHeight="1" x14ac:dyDescent="0.2">
      <c r="C681" s="19"/>
      <c r="F681" s="19"/>
      <c r="G681" s="19"/>
      <c r="W681" s="343"/>
      <c r="X681" s="70"/>
      <c r="Y681" s="17"/>
    </row>
    <row r="682" spans="3:25" ht="14.25" customHeight="1" x14ac:dyDescent="0.2">
      <c r="C682" s="19"/>
      <c r="F682" s="19"/>
      <c r="G682" s="19"/>
      <c r="W682" s="343"/>
      <c r="X682" s="70"/>
      <c r="Y682" s="17"/>
    </row>
    <row r="683" spans="3:25" ht="14.25" customHeight="1" x14ac:dyDescent="0.2">
      <c r="C683" s="19"/>
      <c r="F683" s="19"/>
      <c r="G683" s="19"/>
      <c r="W683" s="343"/>
      <c r="X683" s="70"/>
      <c r="Y683" s="17"/>
    </row>
    <row r="684" spans="3:25" ht="14.25" customHeight="1" x14ac:dyDescent="0.2">
      <c r="C684" s="19"/>
      <c r="F684" s="19"/>
      <c r="G684" s="19"/>
      <c r="W684" s="343"/>
      <c r="X684" s="70"/>
      <c r="Y684" s="17"/>
    </row>
    <row r="685" spans="3:25" ht="14.25" customHeight="1" x14ac:dyDescent="0.2">
      <c r="C685" s="19"/>
      <c r="F685" s="19"/>
      <c r="G685" s="19"/>
      <c r="W685" s="343"/>
      <c r="X685" s="70"/>
      <c r="Y685" s="17"/>
    </row>
    <row r="686" spans="3:25" ht="14.25" customHeight="1" x14ac:dyDescent="0.2">
      <c r="C686" s="19"/>
      <c r="F686" s="19"/>
      <c r="G686" s="19"/>
      <c r="W686" s="343"/>
      <c r="X686" s="70"/>
      <c r="Y686" s="17"/>
    </row>
    <row r="687" spans="3:25" ht="14.25" customHeight="1" x14ac:dyDescent="0.2">
      <c r="C687" s="19"/>
      <c r="F687" s="19"/>
      <c r="G687" s="19"/>
      <c r="W687" s="343"/>
      <c r="X687" s="70"/>
      <c r="Y687" s="17"/>
    </row>
    <row r="688" spans="3:25" ht="14.25" customHeight="1" x14ac:dyDescent="0.2">
      <c r="C688" s="19"/>
      <c r="F688" s="19"/>
      <c r="G688" s="19"/>
      <c r="W688" s="343"/>
      <c r="X688" s="70"/>
      <c r="Y688" s="17"/>
    </row>
    <row r="689" spans="3:25" ht="14.25" customHeight="1" x14ac:dyDescent="0.2">
      <c r="C689" s="19"/>
      <c r="F689" s="19"/>
      <c r="G689" s="19"/>
      <c r="W689" s="343"/>
      <c r="X689" s="70"/>
      <c r="Y689" s="17"/>
    </row>
    <row r="690" spans="3:25" ht="14.25" customHeight="1" x14ac:dyDescent="0.2">
      <c r="C690" s="19"/>
      <c r="F690" s="19"/>
      <c r="G690" s="19"/>
      <c r="W690" s="343"/>
      <c r="X690" s="70"/>
      <c r="Y690" s="17"/>
    </row>
    <row r="691" spans="3:25" ht="14.25" customHeight="1" x14ac:dyDescent="0.2">
      <c r="C691" s="19"/>
      <c r="F691" s="19"/>
      <c r="G691" s="19"/>
      <c r="W691" s="343"/>
      <c r="X691" s="70"/>
      <c r="Y691" s="17"/>
    </row>
    <row r="692" spans="3:25" ht="14.25" customHeight="1" x14ac:dyDescent="0.2">
      <c r="C692" s="19"/>
      <c r="F692" s="19"/>
      <c r="G692" s="19"/>
      <c r="W692" s="343"/>
      <c r="X692" s="70"/>
      <c r="Y692" s="17"/>
    </row>
    <row r="693" spans="3:25" ht="14.25" customHeight="1" x14ac:dyDescent="0.2">
      <c r="C693" s="19"/>
      <c r="F693" s="19"/>
      <c r="G693" s="19"/>
      <c r="W693" s="343"/>
      <c r="X693" s="70"/>
      <c r="Y693" s="17"/>
    </row>
    <row r="694" spans="3:25" ht="14.25" customHeight="1" x14ac:dyDescent="0.2">
      <c r="C694" s="19"/>
      <c r="F694" s="19"/>
      <c r="G694" s="19"/>
      <c r="W694" s="343"/>
      <c r="X694" s="70"/>
      <c r="Y694" s="17"/>
    </row>
    <row r="695" spans="3:25" ht="14.25" customHeight="1" x14ac:dyDescent="0.2">
      <c r="C695" s="19"/>
      <c r="F695" s="19"/>
      <c r="G695" s="19"/>
      <c r="W695" s="343"/>
      <c r="X695" s="70"/>
      <c r="Y695" s="17"/>
    </row>
    <row r="696" spans="3:25" ht="14.25" customHeight="1" x14ac:dyDescent="0.2">
      <c r="C696" s="19"/>
      <c r="F696" s="19"/>
      <c r="G696" s="19"/>
      <c r="W696" s="343"/>
      <c r="X696" s="70"/>
      <c r="Y696" s="17"/>
    </row>
    <row r="697" spans="3:25" ht="14.25" customHeight="1" x14ac:dyDescent="0.2">
      <c r="C697" s="19"/>
      <c r="F697" s="19"/>
      <c r="G697" s="19"/>
      <c r="W697" s="343"/>
      <c r="X697" s="70"/>
      <c r="Y697" s="17"/>
    </row>
    <row r="698" spans="3:25" ht="14.25" customHeight="1" x14ac:dyDescent="0.2">
      <c r="C698" s="19"/>
      <c r="F698" s="19"/>
      <c r="G698" s="19"/>
      <c r="W698" s="343"/>
      <c r="X698" s="70"/>
      <c r="Y698" s="17"/>
    </row>
    <row r="699" spans="3:25" ht="14.25" customHeight="1" x14ac:dyDescent="0.2">
      <c r="C699" s="19"/>
      <c r="F699" s="19"/>
      <c r="G699" s="19"/>
      <c r="W699" s="343"/>
      <c r="X699" s="70"/>
      <c r="Y699" s="17"/>
    </row>
    <row r="700" spans="3:25" ht="14.25" customHeight="1" x14ac:dyDescent="0.2">
      <c r="C700" s="19"/>
      <c r="F700" s="19"/>
      <c r="G700" s="19"/>
      <c r="W700" s="343"/>
      <c r="X700" s="70"/>
      <c r="Y700" s="17"/>
    </row>
    <row r="701" spans="3:25" ht="14.25" customHeight="1" x14ac:dyDescent="0.2">
      <c r="C701" s="19"/>
      <c r="F701" s="19"/>
      <c r="G701" s="19"/>
      <c r="W701" s="343"/>
      <c r="X701" s="70"/>
      <c r="Y701" s="17"/>
    </row>
    <row r="702" spans="3:25" ht="14.25" customHeight="1" x14ac:dyDescent="0.2">
      <c r="C702" s="19"/>
      <c r="F702" s="19"/>
      <c r="G702" s="19"/>
      <c r="W702" s="343"/>
      <c r="X702" s="70"/>
      <c r="Y702" s="17"/>
    </row>
    <row r="703" spans="3:25" ht="14.25" customHeight="1" x14ac:dyDescent="0.2">
      <c r="C703" s="19"/>
      <c r="F703" s="19"/>
      <c r="G703" s="19"/>
      <c r="W703" s="343"/>
      <c r="X703" s="70"/>
      <c r="Y703" s="17"/>
    </row>
    <row r="704" spans="3:25" ht="14.25" customHeight="1" x14ac:dyDescent="0.2">
      <c r="C704" s="19"/>
      <c r="F704" s="19"/>
      <c r="G704" s="19"/>
      <c r="W704" s="343"/>
      <c r="X704" s="70"/>
      <c r="Y704" s="17"/>
    </row>
    <row r="705" spans="3:25" ht="14.25" customHeight="1" x14ac:dyDescent="0.2">
      <c r="C705" s="19"/>
      <c r="F705" s="19"/>
      <c r="G705" s="19"/>
      <c r="W705" s="343"/>
      <c r="X705" s="70"/>
      <c r="Y705" s="17"/>
    </row>
    <row r="706" spans="3:25" ht="14.25" customHeight="1" x14ac:dyDescent="0.2">
      <c r="C706" s="19"/>
      <c r="F706" s="19"/>
      <c r="G706" s="19"/>
      <c r="W706" s="343"/>
      <c r="X706" s="70"/>
      <c r="Y706" s="17"/>
    </row>
    <row r="707" spans="3:25" ht="14.25" customHeight="1" x14ac:dyDescent="0.2">
      <c r="C707" s="19"/>
      <c r="F707" s="19"/>
      <c r="G707" s="19"/>
      <c r="W707" s="343"/>
      <c r="X707" s="70"/>
      <c r="Y707" s="17"/>
    </row>
    <row r="708" spans="3:25" ht="14.25" customHeight="1" x14ac:dyDescent="0.2">
      <c r="C708" s="19"/>
      <c r="F708" s="19"/>
      <c r="G708" s="19"/>
      <c r="W708" s="343"/>
      <c r="X708" s="70"/>
      <c r="Y708" s="17"/>
    </row>
    <row r="709" spans="3:25" ht="14.25" customHeight="1" x14ac:dyDescent="0.2">
      <c r="C709" s="19"/>
      <c r="F709" s="19"/>
      <c r="G709" s="19"/>
      <c r="W709" s="343"/>
      <c r="X709" s="70"/>
      <c r="Y709" s="17"/>
    </row>
    <row r="710" spans="3:25" ht="14.25" customHeight="1" x14ac:dyDescent="0.2">
      <c r="C710" s="19"/>
      <c r="F710" s="19"/>
      <c r="G710" s="19"/>
      <c r="W710" s="343"/>
      <c r="X710" s="70"/>
      <c r="Y710" s="17"/>
    </row>
    <row r="711" spans="3:25" ht="14.25" customHeight="1" x14ac:dyDescent="0.2">
      <c r="C711" s="19"/>
      <c r="F711" s="19"/>
      <c r="G711" s="19"/>
      <c r="W711" s="343"/>
      <c r="X711" s="70"/>
      <c r="Y711" s="17"/>
    </row>
    <row r="712" spans="3:25" ht="14.25" customHeight="1" x14ac:dyDescent="0.2">
      <c r="C712" s="19"/>
      <c r="F712" s="19"/>
      <c r="G712" s="19"/>
      <c r="W712" s="343"/>
      <c r="X712" s="70"/>
      <c r="Y712" s="17"/>
    </row>
    <row r="713" spans="3:25" ht="14.25" customHeight="1" x14ac:dyDescent="0.2">
      <c r="C713" s="19"/>
      <c r="F713" s="19"/>
      <c r="G713" s="19"/>
      <c r="W713" s="343"/>
      <c r="X713" s="70"/>
      <c r="Y713" s="17"/>
    </row>
    <row r="714" spans="3:25" ht="14.25" customHeight="1" x14ac:dyDescent="0.2">
      <c r="C714" s="19"/>
      <c r="F714" s="19"/>
      <c r="G714" s="19"/>
      <c r="W714" s="343"/>
      <c r="X714" s="70"/>
      <c r="Y714" s="17"/>
    </row>
    <row r="715" spans="3:25" ht="14.25" customHeight="1" x14ac:dyDescent="0.2">
      <c r="C715" s="19"/>
      <c r="F715" s="19"/>
      <c r="G715" s="19"/>
      <c r="W715" s="343"/>
      <c r="X715" s="70"/>
      <c r="Y715" s="17"/>
    </row>
    <row r="716" spans="3:25" ht="14.25" customHeight="1" x14ac:dyDescent="0.2">
      <c r="C716" s="19"/>
      <c r="F716" s="19"/>
      <c r="G716" s="19"/>
      <c r="W716" s="343"/>
      <c r="X716" s="70"/>
      <c r="Y716" s="17"/>
    </row>
    <row r="717" spans="3:25" ht="14.25" customHeight="1" x14ac:dyDescent="0.2">
      <c r="C717" s="19"/>
      <c r="F717" s="19"/>
      <c r="G717" s="19"/>
      <c r="W717" s="343"/>
      <c r="X717" s="70"/>
      <c r="Y717" s="17"/>
    </row>
    <row r="718" spans="3:25" ht="14.25" customHeight="1" x14ac:dyDescent="0.2">
      <c r="C718" s="19"/>
      <c r="F718" s="19"/>
      <c r="G718" s="19"/>
      <c r="W718" s="343"/>
      <c r="X718" s="70"/>
      <c r="Y718" s="17"/>
    </row>
    <row r="719" spans="3:25" ht="14.25" customHeight="1" x14ac:dyDescent="0.2">
      <c r="C719" s="19"/>
      <c r="F719" s="19"/>
      <c r="G719" s="19"/>
      <c r="W719" s="343"/>
      <c r="X719" s="70"/>
      <c r="Y719" s="17"/>
    </row>
    <row r="720" spans="3:25" ht="14.25" customHeight="1" x14ac:dyDescent="0.2">
      <c r="C720" s="19"/>
      <c r="F720" s="19"/>
      <c r="G720" s="19"/>
      <c r="W720" s="343"/>
      <c r="X720" s="70"/>
      <c r="Y720" s="17"/>
    </row>
    <row r="721" spans="3:25" ht="14.25" customHeight="1" x14ac:dyDescent="0.2">
      <c r="C721" s="19"/>
      <c r="F721" s="19"/>
      <c r="G721" s="19"/>
      <c r="W721" s="343"/>
      <c r="X721" s="70"/>
      <c r="Y721" s="17"/>
    </row>
    <row r="722" spans="3:25" ht="14.25" customHeight="1" x14ac:dyDescent="0.2">
      <c r="C722" s="19"/>
      <c r="F722" s="19"/>
      <c r="G722" s="19"/>
      <c r="W722" s="343"/>
      <c r="X722" s="70"/>
      <c r="Y722" s="17"/>
    </row>
    <row r="723" spans="3:25" ht="14.25" customHeight="1" x14ac:dyDescent="0.2">
      <c r="C723" s="19"/>
      <c r="F723" s="19"/>
      <c r="G723" s="19"/>
      <c r="W723" s="343"/>
      <c r="X723" s="70"/>
      <c r="Y723" s="17"/>
    </row>
    <row r="724" spans="3:25" ht="14.25" customHeight="1" x14ac:dyDescent="0.2">
      <c r="C724" s="19"/>
      <c r="F724" s="19"/>
      <c r="G724" s="19"/>
      <c r="W724" s="343"/>
      <c r="X724" s="70"/>
      <c r="Y724" s="17"/>
    </row>
    <row r="725" spans="3:25" ht="14.25" customHeight="1" x14ac:dyDescent="0.2">
      <c r="C725" s="19"/>
      <c r="F725" s="19"/>
      <c r="G725" s="19"/>
      <c r="W725" s="343"/>
      <c r="X725" s="70"/>
      <c r="Y725" s="17"/>
    </row>
    <row r="726" spans="3:25" ht="14.25" customHeight="1" x14ac:dyDescent="0.2">
      <c r="C726" s="19"/>
      <c r="F726" s="19"/>
      <c r="G726" s="19"/>
      <c r="W726" s="343"/>
      <c r="X726" s="70"/>
      <c r="Y726" s="17"/>
    </row>
    <row r="727" spans="3:25" ht="14.25" customHeight="1" x14ac:dyDescent="0.2">
      <c r="C727" s="19"/>
      <c r="F727" s="19"/>
      <c r="G727" s="19"/>
      <c r="W727" s="343"/>
      <c r="X727" s="70"/>
      <c r="Y727" s="17"/>
    </row>
    <row r="728" spans="3:25" ht="14.25" customHeight="1" x14ac:dyDescent="0.2">
      <c r="C728" s="19"/>
      <c r="F728" s="19"/>
      <c r="G728" s="19"/>
      <c r="W728" s="343"/>
      <c r="X728" s="70"/>
      <c r="Y728" s="17"/>
    </row>
    <row r="729" spans="3:25" ht="14.25" customHeight="1" x14ac:dyDescent="0.2">
      <c r="C729" s="19"/>
      <c r="F729" s="19"/>
      <c r="G729" s="19"/>
      <c r="W729" s="343"/>
      <c r="X729" s="70"/>
      <c r="Y729" s="17"/>
    </row>
    <row r="730" spans="3:25" ht="14.25" customHeight="1" x14ac:dyDescent="0.2">
      <c r="C730" s="19"/>
      <c r="F730" s="19"/>
      <c r="G730" s="19"/>
      <c r="W730" s="343"/>
      <c r="X730" s="70"/>
      <c r="Y730" s="17"/>
    </row>
    <row r="731" spans="3:25" ht="14.25" customHeight="1" x14ac:dyDescent="0.2">
      <c r="C731" s="19"/>
      <c r="F731" s="19"/>
      <c r="G731" s="19"/>
      <c r="W731" s="343"/>
      <c r="X731" s="70"/>
      <c r="Y731" s="17"/>
    </row>
    <row r="732" spans="3:25" ht="14.25" customHeight="1" x14ac:dyDescent="0.2">
      <c r="C732" s="19"/>
      <c r="F732" s="19"/>
      <c r="G732" s="19"/>
      <c r="W732" s="343"/>
      <c r="X732" s="70"/>
      <c r="Y732" s="17"/>
    </row>
    <row r="733" spans="3:25" ht="14.25" customHeight="1" x14ac:dyDescent="0.2">
      <c r="C733" s="19"/>
      <c r="F733" s="19"/>
      <c r="G733" s="19"/>
      <c r="W733" s="343"/>
      <c r="X733" s="70"/>
      <c r="Y733" s="17"/>
    </row>
    <row r="734" spans="3:25" ht="14.25" customHeight="1" x14ac:dyDescent="0.2">
      <c r="C734" s="19"/>
      <c r="F734" s="19"/>
      <c r="G734" s="19"/>
      <c r="W734" s="343"/>
      <c r="X734" s="70"/>
      <c r="Y734" s="17"/>
    </row>
    <row r="735" spans="3:25" ht="14.25" customHeight="1" x14ac:dyDescent="0.2">
      <c r="C735" s="19"/>
      <c r="F735" s="19"/>
      <c r="G735" s="19"/>
      <c r="W735" s="343"/>
      <c r="X735" s="70"/>
      <c r="Y735" s="17"/>
    </row>
    <row r="736" spans="3:25" ht="14.25" customHeight="1" x14ac:dyDescent="0.2">
      <c r="C736" s="19"/>
      <c r="F736" s="19"/>
      <c r="G736" s="19"/>
      <c r="W736" s="343"/>
      <c r="X736" s="70"/>
      <c r="Y736" s="17"/>
    </row>
    <row r="737" spans="3:25" ht="14.25" customHeight="1" x14ac:dyDescent="0.2">
      <c r="C737" s="19"/>
      <c r="F737" s="19"/>
      <c r="G737" s="19"/>
      <c r="W737" s="343"/>
      <c r="X737" s="70"/>
      <c r="Y737" s="17"/>
    </row>
    <row r="738" spans="3:25" ht="14.25" customHeight="1" x14ac:dyDescent="0.2">
      <c r="C738" s="19"/>
      <c r="F738" s="19"/>
      <c r="G738" s="19"/>
      <c r="W738" s="343"/>
      <c r="X738" s="70"/>
      <c r="Y738" s="17"/>
    </row>
    <row r="739" spans="3:25" ht="14.25" customHeight="1" x14ac:dyDescent="0.2">
      <c r="C739" s="19"/>
      <c r="F739" s="19"/>
      <c r="G739" s="19"/>
      <c r="W739" s="343"/>
      <c r="X739" s="70"/>
      <c r="Y739" s="17"/>
    </row>
    <row r="740" spans="3:25" ht="14.25" customHeight="1" x14ac:dyDescent="0.2">
      <c r="C740" s="19"/>
      <c r="F740" s="19"/>
      <c r="G740" s="19"/>
      <c r="W740" s="343"/>
      <c r="X740" s="70"/>
      <c r="Y740" s="17"/>
    </row>
    <row r="741" spans="3:25" ht="14.25" customHeight="1" x14ac:dyDescent="0.2">
      <c r="C741" s="19"/>
      <c r="F741" s="19"/>
      <c r="G741" s="19"/>
      <c r="W741" s="343"/>
      <c r="X741" s="70"/>
      <c r="Y741" s="17"/>
    </row>
    <row r="742" spans="3:25" ht="14.25" customHeight="1" x14ac:dyDescent="0.2">
      <c r="C742" s="19"/>
      <c r="F742" s="19"/>
      <c r="G742" s="19"/>
      <c r="W742" s="343"/>
      <c r="X742" s="70"/>
      <c r="Y742" s="17"/>
    </row>
    <row r="743" spans="3:25" ht="14.25" customHeight="1" x14ac:dyDescent="0.2">
      <c r="C743" s="19"/>
      <c r="F743" s="19"/>
      <c r="G743" s="19"/>
      <c r="W743" s="343"/>
      <c r="X743" s="70"/>
      <c r="Y743" s="17"/>
    </row>
    <row r="744" spans="3:25" ht="14.25" customHeight="1" x14ac:dyDescent="0.2">
      <c r="C744" s="19"/>
      <c r="F744" s="19"/>
      <c r="G744" s="19"/>
      <c r="W744" s="343"/>
      <c r="X744" s="70"/>
      <c r="Y744" s="17"/>
    </row>
    <row r="745" spans="3:25" ht="14.25" customHeight="1" x14ac:dyDescent="0.2">
      <c r="C745" s="19"/>
      <c r="F745" s="19"/>
      <c r="G745" s="19"/>
      <c r="W745" s="343"/>
      <c r="X745" s="70"/>
      <c r="Y745" s="17"/>
    </row>
    <row r="746" spans="3:25" ht="14.25" customHeight="1" x14ac:dyDescent="0.2">
      <c r="C746" s="19"/>
      <c r="F746" s="19"/>
      <c r="G746" s="19"/>
      <c r="W746" s="343"/>
      <c r="X746" s="70"/>
      <c r="Y746" s="17"/>
    </row>
    <row r="747" spans="3:25" ht="14.25" customHeight="1" x14ac:dyDescent="0.2">
      <c r="C747" s="19"/>
      <c r="F747" s="19"/>
      <c r="G747" s="19"/>
      <c r="W747" s="343"/>
      <c r="X747" s="70"/>
      <c r="Y747" s="17"/>
    </row>
    <row r="748" spans="3:25" ht="14.25" customHeight="1" x14ac:dyDescent="0.2">
      <c r="C748" s="19"/>
      <c r="F748" s="19"/>
      <c r="G748" s="19"/>
      <c r="W748" s="343"/>
      <c r="X748" s="70"/>
      <c r="Y748" s="17"/>
    </row>
    <row r="749" spans="3:25" ht="14.25" customHeight="1" x14ac:dyDescent="0.2">
      <c r="C749" s="19"/>
      <c r="F749" s="19"/>
      <c r="G749" s="19"/>
      <c r="W749" s="343"/>
      <c r="X749" s="70"/>
      <c r="Y749" s="17"/>
    </row>
    <row r="750" spans="3:25" ht="14.25" customHeight="1" x14ac:dyDescent="0.2">
      <c r="C750" s="19"/>
      <c r="F750" s="19"/>
      <c r="G750" s="19"/>
      <c r="W750" s="343"/>
      <c r="X750" s="70"/>
      <c r="Y750" s="17"/>
    </row>
    <row r="751" spans="3:25" ht="14.25" customHeight="1" x14ac:dyDescent="0.2">
      <c r="C751" s="19"/>
      <c r="F751" s="19"/>
      <c r="G751" s="19"/>
      <c r="W751" s="343"/>
      <c r="X751" s="70"/>
      <c r="Y751" s="17"/>
    </row>
    <row r="752" spans="3:25" ht="14.25" customHeight="1" x14ac:dyDescent="0.2">
      <c r="C752" s="19"/>
      <c r="F752" s="19"/>
      <c r="G752" s="19"/>
      <c r="W752" s="343"/>
      <c r="X752" s="70"/>
      <c r="Y752" s="17"/>
    </row>
    <row r="753" spans="3:25" ht="14.25" customHeight="1" x14ac:dyDescent="0.2">
      <c r="C753" s="19"/>
      <c r="F753" s="19"/>
      <c r="G753" s="19"/>
      <c r="W753" s="343"/>
      <c r="X753" s="70"/>
      <c r="Y753" s="17"/>
    </row>
    <row r="754" spans="3:25" ht="14.25" customHeight="1" x14ac:dyDescent="0.2">
      <c r="C754" s="19"/>
      <c r="F754" s="19"/>
      <c r="G754" s="19"/>
      <c r="W754" s="343"/>
      <c r="X754" s="70"/>
      <c r="Y754" s="17"/>
    </row>
    <row r="755" spans="3:25" ht="14.25" customHeight="1" x14ac:dyDescent="0.2">
      <c r="C755" s="19"/>
      <c r="F755" s="19"/>
      <c r="G755" s="19"/>
      <c r="W755" s="343"/>
      <c r="X755" s="70"/>
      <c r="Y755" s="17"/>
    </row>
    <row r="756" spans="3:25" ht="14.25" customHeight="1" x14ac:dyDescent="0.2">
      <c r="C756" s="19"/>
      <c r="F756" s="19"/>
      <c r="G756" s="19"/>
      <c r="W756" s="343"/>
      <c r="X756" s="70"/>
      <c r="Y756" s="17"/>
    </row>
    <row r="757" spans="3:25" ht="14.25" customHeight="1" x14ac:dyDescent="0.2">
      <c r="C757" s="19"/>
      <c r="F757" s="19"/>
      <c r="G757" s="19"/>
      <c r="W757" s="343"/>
      <c r="X757" s="70"/>
      <c r="Y757" s="17"/>
    </row>
    <row r="758" spans="3:25" ht="14.25" customHeight="1" x14ac:dyDescent="0.2">
      <c r="C758" s="19"/>
      <c r="F758" s="19"/>
      <c r="G758" s="19"/>
      <c r="W758" s="343"/>
      <c r="X758" s="70"/>
      <c r="Y758" s="17"/>
    </row>
    <row r="759" spans="3:25" ht="14.25" customHeight="1" x14ac:dyDescent="0.2">
      <c r="C759" s="19"/>
      <c r="F759" s="19"/>
      <c r="G759" s="19"/>
      <c r="W759" s="343"/>
      <c r="X759" s="70"/>
      <c r="Y759" s="17"/>
    </row>
    <row r="760" spans="3:25" ht="14.25" customHeight="1" x14ac:dyDescent="0.2">
      <c r="C760" s="19"/>
      <c r="F760" s="19"/>
      <c r="G760" s="19"/>
      <c r="W760" s="343"/>
      <c r="X760" s="70"/>
      <c r="Y760" s="17"/>
    </row>
    <row r="761" spans="3:25" ht="14.25" customHeight="1" x14ac:dyDescent="0.2">
      <c r="C761" s="19"/>
      <c r="F761" s="19"/>
      <c r="G761" s="19"/>
      <c r="W761" s="343"/>
      <c r="X761" s="70"/>
      <c r="Y761" s="17"/>
    </row>
    <row r="762" spans="3:25" ht="14.25" customHeight="1" x14ac:dyDescent="0.2">
      <c r="C762" s="19"/>
      <c r="F762" s="19"/>
      <c r="G762" s="19"/>
      <c r="W762" s="343"/>
      <c r="X762" s="70"/>
      <c r="Y762" s="17"/>
    </row>
    <row r="763" spans="3:25" ht="14.25" customHeight="1" x14ac:dyDescent="0.2">
      <c r="C763" s="19"/>
      <c r="F763" s="19"/>
      <c r="G763" s="19"/>
      <c r="W763" s="343"/>
      <c r="X763" s="70"/>
      <c r="Y763" s="17"/>
    </row>
    <row r="764" spans="3:25" ht="14.25" customHeight="1" x14ac:dyDescent="0.2">
      <c r="C764" s="19"/>
      <c r="F764" s="19"/>
      <c r="G764" s="19"/>
      <c r="W764" s="343"/>
      <c r="X764" s="70"/>
      <c r="Y764" s="17"/>
    </row>
    <row r="765" spans="3:25" ht="14.25" customHeight="1" x14ac:dyDescent="0.2">
      <c r="C765" s="19"/>
      <c r="F765" s="19"/>
      <c r="G765" s="19"/>
      <c r="W765" s="343"/>
      <c r="X765" s="70"/>
      <c r="Y765" s="17"/>
    </row>
    <row r="766" spans="3:25" ht="14.25" customHeight="1" x14ac:dyDescent="0.2">
      <c r="C766" s="19"/>
      <c r="F766" s="19"/>
      <c r="G766" s="19"/>
      <c r="W766" s="343"/>
      <c r="X766" s="70"/>
      <c r="Y766" s="17"/>
    </row>
    <row r="767" spans="3:25" ht="14.25" customHeight="1" x14ac:dyDescent="0.2">
      <c r="C767" s="19"/>
      <c r="F767" s="19"/>
      <c r="G767" s="19"/>
      <c r="W767" s="343"/>
      <c r="X767" s="70"/>
      <c r="Y767" s="17"/>
    </row>
    <row r="768" spans="3:25" ht="14.25" customHeight="1" x14ac:dyDescent="0.2">
      <c r="C768" s="19"/>
      <c r="F768" s="19"/>
      <c r="G768" s="19"/>
      <c r="W768" s="343"/>
      <c r="X768" s="70"/>
      <c r="Y768" s="17"/>
    </row>
    <row r="769" spans="3:25" ht="14.25" customHeight="1" x14ac:dyDescent="0.2">
      <c r="C769" s="19"/>
      <c r="F769" s="19"/>
      <c r="G769" s="19"/>
      <c r="W769" s="343"/>
      <c r="X769" s="70"/>
      <c r="Y769" s="17"/>
    </row>
    <row r="770" spans="3:25" ht="14.25" customHeight="1" x14ac:dyDescent="0.2">
      <c r="C770" s="19"/>
      <c r="F770" s="19"/>
      <c r="G770" s="19"/>
      <c r="W770" s="343"/>
      <c r="X770" s="70"/>
      <c r="Y770" s="17"/>
    </row>
    <row r="771" spans="3:25" ht="14.25" customHeight="1" x14ac:dyDescent="0.2">
      <c r="C771" s="19"/>
      <c r="F771" s="19"/>
      <c r="G771" s="19"/>
      <c r="W771" s="343"/>
      <c r="X771" s="70"/>
      <c r="Y771" s="17"/>
    </row>
    <row r="772" spans="3:25" ht="14.25" customHeight="1" x14ac:dyDescent="0.2">
      <c r="C772" s="19"/>
      <c r="F772" s="19"/>
      <c r="G772" s="19"/>
      <c r="W772" s="343"/>
      <c r="X772" s="70"/>
      <c r="Y772" s="17"/>
    </row>
    <row r="773" spans="3:25" ht="14.25" customHeight="1" x14ac:dyDescent="0.2">
      <c r="C773" s="19"/>
      <c r="F773" s="19"/>
      <c r="G773" s="19"/>
      <c r="W773" s="343"/>
      <c r="X773" s="70"/>
      <c r="Y773" s="17"/>
    </row>
    <row r="774" spans="3:25" ht="14.25" customHeight="1" x14ac:dyDescent="0.2">
      <c r="C774" s="19"/>
      <c r="F774" s="19"/>
      <c r="G774" s="19"/>
      <c r="W774" s="343"/>
      <c r="X774" s="70"/>
      <c r="Y774" s="17"/>
    </row>
    <row r="775" spans="3:25" ht="14.25" customHeight="1" x14ac:dyDescent="0.2">
      <c r="C775" s="19"/>
      <c r="F775" s="19"/>
      <c r="G775" s="19"/>
      <c r="W775" s="343"/>
      <c r="X775" s="70"/>
      <c r="Y775" s="17"/>
    </row>
    <row r="776" spans="3:25" ht="14.25" customHeight="1" x14ac:dyDescent="0.2">
      <c r="C776" s="19"/>
      <c r="F776" s="19"/>
      <c r="G776" s="19"/>
      <c r="W776" s="343"/>
      <c r="X776" s="70"/>
      <c r="Y776" s="17"/>
    </row>
    <row r="777" spans="3:25" ht="14.25" customHeight="1" x14ac:dyDescent="0.2">
      <c r="C777" s="19"/>
      <c r="F777" s="19"/>
      <c r="G777" s="19"/>
      <c r="W777" s="343"/>
      <c r="X777" s="70"/>
      <c r="Y777" s="17"/>
    </row>
    <row r="778" spans="3:25" ht="14.25" customHeight="1" x14ac:dyDescent="0.2">
      <c r="C778" s="19"/>
      <c r="F778" s="19"/>
      <c r="G778" s="19"/>
      <c r="W778" s="343"/>
      <c r="X778" s="70"/>
      <c r="Y778" s="17"/>
    </row>
    <row r="779" spans="3:25" ht="14.25" customHeight="1" x14ac:dyDescent="0.2">
      <c r="C779" s="19"/>
      <c r="F779" s="19"/>
      <c r="G779" s="19"/>
      <c r="W779" s="343"/>
      <c r="X779" s="70"/>
      <c r="Y779" s="17"/>
    </row>
    <row r="780" spans="3:25" ht="14.25" customHeight="1" x14ac:dyDescent="0.2">
      <c r="C780" s="19"/>
      <c r="F780" s="19"/>
      <c r="G780" s="19"/>
      <c r="W780" s="343"/>
      <c r="X780" s="70"/>
      <c r="Y780" s="17"/>
    </row>
    <row r="781" spans="3:25" ht="14.25" customHeight="1" x14ac:dyDescent="0.2">
      <c r="C781" s="19"/>
      <c r="F781" s="19"/>
      <c r="G781" s="19"/>
      <c r="W781" s="343"/>
      <c r="X781" s="70"/>
      <c r="Y781" s="17"/>
    </row>
    <row r="782" spans="3:25" ht="14.25" customHeight="1" x14ac:dyDescent="0.2">
      <c r="C782" s="19"/>
      <c r="F782" s="19"/>
      <c r="G782" s="19"/>
      <c r="W782" s="343"/>
      <c r="X782" s="70"/>
      <c r="Y782" s="17"/>
    </row>
    <row r="783" spans="3:25" ht="14.25" customHeight="1" x14ac:dyDescent="0.2">
      <c r="C783" s="19"/>
      <c r="F783" s="19"/>
      <c r="G783" s="19"/>
      <c r="W783" s="343"/>
      <c r="X783" s="70"/>
      <c r="Y783" s="17"/>
    </row>
    <row r="784" spans="3:25" ht="14.25" customHeight="1" x14ac:dyDescent="0.2">
      <c r="C784" s="19"/>
      <c r="F784" s="19"/>
      <c r="G784" s="19"/>
      <c r="W784" s="343"/>
      <c r="X784" s="70"/>
      <c r="Y784" s="17"/>
    </row>
    <row r="785" spans="3:25" ht="14.25" customHeight="1" x14ac:dyDescent="0.2">
      <c r="C785" s="19"/>
      <c r="F785" s="19"/>
      <c r="G785" s="19"/>
      <c r="W785" s="343"/>
      <c r="X785" s="70"/>
      <c r="Y785" s="17"/>
    </row>
    <row r="786" spans="3:25" ht="14.25" customHeight="1" x14ac:dyDescent="0.2">
      <c r="C786" s="19"/>
      <c r="F786" s="19"/>
      <c r="G786" s="19"/>
      <c r="W786" s="343"/>
      <c r="X786" s="70"/>
      <c r="Y786" s="17"/>
    </row>
    <row r="787" spans="3:25" ht="14.25" customHeight="1" x14ac:dyDescent="0.2">
      <c r="C787" s="19"/>
      <c r="F787" s="19"/>
      <c r="G787" s="19"/>
      <c r="W787" s="343"/>
      <c r="X787" s="70"/>
      <c r="Y787" s="17"/>
    </row>
    <row r="788" spans="3:25" ht="14.25" customHeight="1" x14ac:dyDescent="0.2">
      <c r="C788" s="19"/>
      <c r="F788" s="19"/>
      <c r="G788" s="19"/>
      <c r="W788" s="343"/>
      <c r="X788" s="70"/>
      <c r="Y788" s="17"/>
    </row>
    <row r="789" spans="3:25" ht="14.25" customHeight="1" x14ac:dyDescent="0.2">
      <c r="C789" s="19"/>
      <c r="F789" s="19"/>
      <c r="G789" s="19"/>
      <c r="W789" s="343"/>
      <c r="X789" s="70"/>
      <c r="Y789" s="17"/>
    </row>
    <row r="790" spans="3:25" ht="14.25" customHeight="1" x14ac:dyDescent="0.2">
      <c r="C790" s="19"/>
      <c r="F790" s="19"/>
      <c r="G790" s="19"/>
      <c r="W790" s="343"/>
      <c r="X790" s="70"/>
      <c r="Y790" s="17"/>
    </row>
    <row r="791" spans="3:25" ht="14.25" customHeight="1" x14ac:dyDescent="0.2">
      <c r="C791" s="19"/>
      <c r="F791" s="19"/>
      <c r="G791" s="19"/>
      <c r="W791" s="343"/>
      <c r="X791" s="70"/>
      <c r="Y791" s="17"/>
    </row>
    <row r="792" spans="3:25" ht="14.25" customHeight="1" x14ac:dyDescent="0.2">
      <c r="C792" s="19"/>
      <c r="F792" s="19"/>
      <c r="G792" s="19"/>
      <c r="W792" s="343"/>
      <c r="X792" s="70"/>
      <c r="Y792" s="17"/>
    </row>
    <row r="793" spans="3:25" ht="14.25" customHeight="1" x14ac:dyDescent="0.2">
      <c r="C793" s="19"/>
      <c r="F793" s="19"/>
      <c r="G793" s="19"/>
      <c r="W793" s="343"/>
      <c r="X793" s="70"/>
      <c r="Y793" s="17"/>
    </row>
    <row r="794" spans="3:25" ht="14.25" customHeight="1" x14ac:dyDescent="0.2">
      <c r="C794" s="19"/>
      <c r="F794" s="19"/>
      <c r="G794" s="19"/>
      <c r="W794" s="343"/>
      <c r="X794" s="70"/>
      <c r="Y794" s="17"/>
    </row>
    <row r="795" spans="3:25" ht="14.25" customHeight="1" x14ac:dyDescent="0.2">
      <c r="C795" s="19"/>
      <c r="F795" s="19"/>
      <c r="G795" s="19"/>
      <c r="W795" s="343"/>
      <c r="X795" s="70"/>
      <c r="Y795" s="17"/>
    </row>
    <row r="796" spans="3:25" ht="14.25" customHeight="1" x14ac:dyDescent="0.2">
      <c r="C796" s="19"/>
      <c r="F796" s="19"/>
      <c r="G796" s="19"/>
      <c r="W796" s="343"/>
      <c r="X796" s="70"/>
      <c r="Y796" s="17"/>
    </row>
    <row r="797" spans="3:25" ht="14.25" customHeight="1" x14ac:dyDescent="0.2">
      <c r="C797" s="19"/>
      <c r="F797" s="19"/>
      <c r="G797" s="19"/>
      <c r="W797" s="343"/>
      <c r="X797" s="70"/>
      <c r="Y797" s="17"/>
    </row>
    <row r="798" spans="3:25" ht="14.25" customHeight="1" x14ac:dyDescent="0.2">
      <c r="C798" s="19"/>
      <c r="F798" s="19"/>
      <c r="G798" s="19"/>
      <c r="W798" s="343"/>
      <c r="X798" s="70"/>
      <c r="Y798" s="17"/>
    </row>
    <row r="799" spans="3:25" ht="14.25" customHeight="1" x14ac:dyDescent="0.2">
      <c r="C799" s="19"/>
      <c r="F799" s="19"/>
      <c r="G799" s="19"/>
      <c r="W799" s="343"/>
      <c r="X799" s="70"/>
      <c r="Y799" s="17"/>
    </row>
    <row r="800" spans="3:25" ht="14.25" customHeight="1" x14ac:dyDescent="0.2">
      <c r="C800" s="19"/>
      <c r="F800" s="19"/>
      <c r="G800" s="19"/>
      <c r="W800" s="343"/>
      <c r="X800" s="70"/>
      <c r="Y800" s="17"/>
    </row>
    <row r="801" spans="3:25" ht="14.25" customHeight="1" x14ac:dyDescent="0.2">
      <c r="C801" s="19"/>
      <c r="F801" s="19"/>
      <c r="G801" s="19"/>
      <c r="W801" s="343"/>
      <c r="X801" s="70"/>
      <c r="Y801" s="17"/>
    </row>
    <row r="802" spans="3:25" ht="14.25" customHeight="1" x14ac:dyDescent="0.2">
      <c r="C802" s="19"/>
      <c r="F802" s="19"/>
      <c r="G802" s="19"/>
      <c r="W802" s="343"/>
      <c r="X802" s="70"/>
      <c r="Y802" s="17"/>
    </row>
    <row r="803" spans="3:25" ht="14.25" customHeight="1" x14ac:dyDescent="0.2">
      <c r="C803" s="19"/>
      <c r="F803" s="19"/>
      <c r="G803" s="19"/>
      <c r="W803" s="343"/>
      <c r="X803" s="70"/>
      <c r="Y803" s="17"/>
    </row>
    <row r="804" spans="3:25" ht="14.25" customHeight="1" x14ac:dyDescent="0.2">
      <c r="C804" s="19"/>
      <c r="F804" s="19"/>
      <c r="G804" s="19"/>
      <c r="W804" s="343"/>
      <c r="X804" s="70"/>
      <c r="Y804" s="17"/>
    </row>
    <row r="805" spans="3:25" ht="14.25" customHeight="1" x14ac:dyDescent="0.2">
      <c r="C805" s="19"/>
      <c r="F805" s="19"/>
      <c r="G805" s="19"/>
      <c r="W805" s="343"/>
      <c r="X805" s="70"/>
      <c r="Y805" s="17"/>
    </row>
  </sheetData>
  <mergeCells count="140">
    <mergeCell ref="E152:G152"/>
    <mergeCell ref="D158:G158"/>
    <mergeCell ref="E159:G159"/>
    <mergeCell ref="E160:G160"/>
    <mergeCell ref="E161:G161"/>
    <mergeCell ref="E162:G162"/>
    <mergeCell ref="E216:H216"/>
    <mergeCell ref="C204:G204"/>
    <mergeCell ref="D205:G205"/>
    <mergeCell ref="D206:G206"/>
    <mergeCell ref="D207:G207"/>
    <mergeCell ref="C209:G209"/>
    <mergeCell ref="D180:G180"/>
    <mergeCell ref="D181:G181"/>
    <mergeCell ref="D182:G182"/>
    <mergeCell ref="D184:G184"/>
    <mergeCell ref="D185:G185"/>
    <mergeCell ref="D186:G186"/>
    <mergeCell ref="D187:G187"/>
    <mergeCell ref="D188:G188"/>
    <mergeCell ref="D189:G189"/>
    <mergeCell ref="D190:G190"/>
    <mergeCell ref="C194:G194"/>
    <mergeCell ref="D210:G210"/>
    <mergeCell ref="D211:G211"/>
    <mergeCell ref="D212:G212"/>
    <mergeCell ref="D213:G213"/>
    <mergeCell ref="D214:G214"/>
    <mergeCell ref="D215:G215"/>
    <mergeCell ref="D208:G208"/>
    <mergeCell ref="F76:G76"/>
    <mergeCell ref="F77:G77"/>
    <mergeCell ref="F78:G78"/>
    <mergeCell ref="F79:G79"/>
    <mergeCell ref="E81:G81"/>
    <mergeCell ref="E82:G82"/>
    <mergeCell ref="E97:G97"/>
    <mergeCell ref="D98:G98"/>
    <mergeCell ref="E99:G99"/>
    <mergeCell ref="E112:G112"/>
    <mergeCell ref="E123:G123"/>
    <mergeCell ref="E131:G131"/>
    <mergeCell ref="E136:G136"/>
    <mergeCell ref="E88:G88"/>
    <mergeCell ref="E89:G89"/>
    <mergeCell ref="E90:G90"/>
    <mergeCell ref="D91:G91"/>
    <mergeCell ref="C163:G163"/>
    <mergeCell ref="E154:G154"/>
    <mergeCell ref="E155:G155"/>
    <mergeCell ref="E156:G156"/>
    <mergeCell ref="E157:G157"/>
    <mergeCell ref="B165:G165"/>
    <mergeCell ref="E70:G70"/>
    <mergeCell ref="D71:G71"/>
    <mergeCell ref="E72:G72"/>
    <mergeCell ref="D178:G178"/>
    <mergeCell ref="D179:G179"/>
    <mergeCell ref="C167:G167"/>
    <mergeCell ref="D168:G168"/>
    <mergeCell ref="D169:G169"/>
    <mergeCell ref="D170:G170"/>
    <mergeCell ref="E148:G148"/>
    <mergeCell ref="E149:G149"/>
    <mergeCell ref="E150:G150"/>
    <mergeCell ref="E151:G151"/>
    <mergeCell ref="D153:G153"/>
    <mergeCell ref="E80:G80"/>
    <mergeCell ref="E85:G85"/>
    <mergeCell ref="E147:G147"/>
    <mergeCell ref="D171:G171"/>
    <mergeCell ref="D172:G172"/>
    <mergeCell ref="D173:G173"/>
    <mergeCell ref="D174:G174"/>
    <mergeCell ref="C175:G175"/>
    <mergeCell ref="D176:G176"/>
    <mergeCell ref="D177:G177"/>
    <mergeCell ref="E40:G40"/>
    <mergeCell ref="E41:G41"/>
    <mergeCell ref="D42:G42"/>
    <mergeCell ref="C43:G43"/>
    <mergeCell ref="D44:G44"/>
    <mergeCell ref="B46:G46"/>
    <mergeCell ref="C47:G47"/>
    <mergeCell ref="E64:G64"/>
    <mergeCell ref="E65:G65"/>
    <mergeCell ref="D1:H1"/>
    <mergeCell ref="D2:H2"/>
    <mergeCell ref="D3:H3"/>
    <mergeCell ref="C7:G7"/>
    <mergeCell ref="D8:G8"/>
    <mergeCell ref="D9:G9"/>
    <mergeCell ref="E10:G10"/>
    <mergeCell ref="E11:G11"/>
    <mergeCell ref="E12:G12"/>
    <mergeCell ref="C19:G19"/>
    <mergeCell ref="D20:G20"/>
    <mergeCell ref="C21:G21"/>
    <mergeCell ref="D22:G22"/>
    <mergeCell ref="E23:G23"/>
    <mergeCell ref="E13:G13"/>
    <mergeCell ref="E14:G14"/>
    <mergeCell ref="E17:G17"/>
    <mergeCell ref="D18:G18"/>
    <mergeCell ref="E15:G15"/>
    <mergeCell ref="E95:G95"/>
    <mergeCell ref="E96:G96"/>
    <mergeCell ref="E86:G86"/>
    <mergeCell ref="E87:G87"/>
    <mergeCell ref="E83:G83"/>
    <mergeCell ref="E84:G84"/>
    <mergeCell ref="D48:G48"/>
    <mergeCell ref="E49:G49"/>
    <mergeCell ref="F50:G50"/>
    <mergeCell ref="F53:G53"/>
    <mergeCell ref="F56:G56"/>
    <mergeCell ref="F59:G59"/>
    <mergeCell ref="D62:G62"/>
    <mergeCell ref="E63:G63"/>
    <mergeCell ref="E73:G73"/>
    <mergeCell ref="F74:G74"/>
    <mergeCell ref="F75:G75"/>
    <mergeCell ref="E92:G92"/>
    <mergeCell ref="E93:G93"/>
    <mergeCell ref="E94:G94"/>
    <mergeCell ref="E66:G66"/>
    <mergeCell ref="E67:G67"/>
    <mergeCell ref="E68:G68"/>
    <mergeCell ref="E69:G69"/>
    <mergeCell ref="E34:G34"/>
    <mergeCell ref="E35:G35"/>
    <mergeCell ref="E24:G24"/>
    <mergeCell ref="E25:G25"/>
    <mergeCell ref="E26:G26"/>
    <mergeCell ref="D27:G27"/>
    <mergeCell ref="B29:G29"/>
    <mergeCell ref="B30:G30"/>
    <mergeCell ref="C31:G31"/>
    <mergeCell ref="D32:G32"/>
    <mergeCell ref="D33:G33"/>
  </mergeCells>
  <pageMargins left="0.51181102362204722" right="0.51181102362204722" top="0.39370078740157483" bottom="0.39370078740157483" header="0" footer="0"/>
  <pageSetup paperSize="9" scale="50" fitToHeight="5" orientation="portrait" r:id="rId1"/>
  <headerFooter>
    <oddFooter>&amp;RPlano Orçamentário - MF-2022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FEEA-314E-4D53-B967-3D244F2BD50F}">
  <dimension ref="B2:K34"/>
  <sheetViews>
    <sheetView topLeftCell="A19" workbookViewId="0">
      <selection activeCell="J29" sqref="J29"/>
    </sheetView>
  </sheetViews>
  <sheetFormatPr defaultRowHeight="15" x14ac:dyDescent="0.25"/>
  <cols>
    <col min="2" max="2" width="27.5703125" customWidth="1"/>
    <col min="3" max="3" width="13" customWidth="1"/>
    <col min="4" max="4" width="18.28515625" customWidth="1"/>
    <col min="10" max="10" width="11.5703125" bestFit="1" customWidth="1"/>
  </cols>
  <sheetData>
    <row r="2" spans="2:11" x14ac:dyDescent="0.25">
      <c r="B2" s="462" t="s">
        <v>3037</v>
      </c>
      <c r="C2" s="462">
        <v>2022</v>
      </c>
    </row>
    <row r="4" spans="2:11" x14ac:dyDescent="0.25">
      <c r="B4" s="459" t="s">
        <v>3038</v>
      </c>
      <c r="C4" s="467">
        <v>11962</v>
      </c>
      <c r="D4" s="459" t="s">
        <v>3039</v>
      </c>
      <c r="J4" s="463">
        <f>247417.84+11911.2</f>
        <v>259329.04</v>
      </c>
      <c r="K4" s="459" t="s">
        <v>3053</v>
      </c>
    </row>
    <row r="5" spans="2:11" x14ac:dyDescent="0.25">
      <c r="B5" s="459" t="s">
        <v>3038</v>
      </c>
      <c r="C5" s="465">
        <v>10300</v>
      </c>
      <c r="D5" s="459" t="s">
        <v>3040</v>
      </c>
      <c r="J5" s="463">
        <v>12600</v>
      </c>
      <c r="K5" s="459" t="s">
        <v>3049</v>
      </c>
    </row>
    <row r="6" spans="2:11" x14ac:dyDescent="0.25">
      <c r="B6" s="459" t="s">
        <v>3038</v>
      </c>
      <c r="C6" s="465">
        <v>49837.2</v>
      </c>
      <c r="D6" s="459" t="s">
        <v>3047</v>
      </c>
      <c r="J6" s="463">
        <f>11962.9</f>
        <v>11962.9</v>
      </c>
      <c r="K6" s="459" t="s">
        <v>3050</v>
      </c>
    </row>
    <row r="7" spans="2:11" x14ac:dyDescent="0.25">
      <c r="B7" s="459" t="s">
        <v>3038</v>
      </c>
      <c r="C7" s="465">
        <v>46313.24</v>
      </c>
      <c r="D7" s="459" t="s">
        <v>3046</v>
      </c>
      <c r="J7" s="463">
        <v>36000</v>
      </c>
      <c r="K7" s="459" t="s">
        <v>3051</v>
      </c>
    </row>
    <row r="8" spans="2:11" x14ac:dyDescent="0.25">
      <c r="B8" s="459" t="s">
        <v>3038</v>
      </c>
      <c r="C8" s="465">
        <v>129056</v>
      </c>
      <c r="D8" s="459" t="s">
        <v>3041</v>
      </c>
      <c r="J8" s="463">
        <v>249569</v>
      </c>
      <c r="K8" s="459" t="s">
        <v>3052</v>
      </c>
    </row>
    <row r="9" spans="2:11" x14ac:dyDescent="0.25">
      <c r="B9" s="459" t="s">
        <v>3038</v>
      </c>
      <c r="C9" s="467">
        <v>12600</v>
      </c>
      <c r="D9" s="459" t="s">
        <v>3043</v>
      </c>
      <c r="J9" s="464"/>
      <c r="K9" s="459"/>
    </row>
    <row r="10" spans="2:11" x14ac:dyDescent="0.25">
      <c r="B10" s="459" t="s">
        <v>3038</v>
      </c>
      <c r="C10" s="465">
        <v>8000</v>
      </c>
      <c r="D10" s="459" t="s">
        <v>3042</v>
      </c>
      <c r="J10" s="466">
        <f>SUM(J4:J8)</f>
        <v>569460.94000000006</v>
      </c>
    </row>
    <row r="11" spans="2:11" x14ac:dyDescent="0.25">
      <c r="B11" s="459" t="s">
        <v>3038</v>
      </c>
      <c r="C11" s="467">
        <v>36000</v>
      </c>
      <c r="D11" s="459" t="s">
        <v>3044</v>
      </c>
    </row>
    <row r="12" spans="2:11" x14ac:dyDescent="0.25">
      <c r="B12" s="459" t="s">
        <v>3038</v>
      </c>
      <c r="C12" s="467">
        <v>249569</v>
      </c>
      <c r="D12" s="459" t="s">
        <v>3045</v>
      </c>
    </row>
    <row r="13" spans="2:11" x14ac:dyDescent="0.25">
      <c r="B13" s="459" t="s">
        <v>3038</v>
      </c>
      <c r="C13" s="465">
        <v>8076</v>
      </c>
      <c r="D13" s="459" t="s">
        <v>3048</v>
      </c>
      <c r="J13" s="464">
        <f>C15-J10</f>
        <v>4163.699999999837</v>
      </c>
    </row>
    <row r="14" spans="2:11" x14ac:dyDescent="0.25">
      <c r="B14" s="459" t="s">
        <v>3038</v>
      </c>
      <c r="C14" s="465">
        <f>7352.91+4558.29</f>
        <v>11911.2</v>
      </c>
      <c r="D14" s="459" t="s">
        <v>3039</v>
      </c>
      <c r="J14" s="464"/>
    </row>
    <row r="15" spans="2:11" x14ac:dyDescent="0.25">
      <c r="B15" s="459" t="s">
        <v>3038</v>
      </c>
      <c r="C15" s="461">
        <f>SUM(C4:C14)</f>
        <v>573624.6399999999</v>
      </c>
      <c r="D15" s="463">
        <v>557548.84</v>
      </c>
    </row>
    <row r="16" spans="2:11" x14ac:dyDescent="0.25">
      <c r="B16" s="459" t="s">
        <v>3038</v>
      </c>
      <c r="C16" s="460"/>
      <c r="D16" s="464">
        <f>C15-D15</f>
        <v>16075.79999999993</v>
      </c>
    </row>
    <row r="17" spans="2:4" x14ac:dyDescent="0.25">
      <c r="C17" s="460"/>
    </row>
    <row r="18" spans="2:4" x14ac:dyDescent="0.25">
      <c r="C18" s="460">
        <v>594871</v>
      </c>
      <c r="D18" s="459" t="s">
        <v>3054</v>
      </c>
    </row>
    <row r="19" spans="2:4" x14ac:dyDescent="0.25">
      <c r="C19" s="460">
        <v>11911</v>
      </c>
      <c r="D19" s="459" t="s">
        <v>3056</v>
      </c>
    </row>
    <row r="20" spans="2:4" x14ac:dyDescent="0.25">
      <c r="C20" s="460">
        <v>33224</v>
      </c>
      <c r="D20" s="459" t="s">
        <v>3055</v>
      </c>
    </row>
    <row r="21" spans="2:4" x14ac:dyDescent="0.25">
      <c r="C21" s="468">
        <f>C18+C19-C20</f>
        <v>573558</v>
      </c>
    </row>
    <row r="22" spans="2:4" x14ac:dyDescent="0.25">
      <c r="D22" s="464"/>
    </row>
    <row r="23" spans="2:4" x14ac:dyDescent="0.25">
      <c r="B23" s="459" t="s">
        <v>3060</v>
      </c>
      <c r="C23" s="464"/>
      <c r="D23" s="459" t="s">
        <v>3057</v>
      </c>
    </row>
    <row r="24" spans="2:4" x14ac:dyDescent="0.25">
      <c r="D24" s="459" t="s">
        <v>3058</v>
      </c>
    </row>
    <row r="25" spans="2:4" x14ac:dyDescent="0.25">
      <c r="D25" s="459" t="s">
        <v>3059</v>
      </c>
    </row>
    <row r="27" spans="2:4" x14ac:dyDescent="0.25">
      <c r="B27" s="459" t="s">
        <v>149</v>
      </c>
      <c r="C27">
        <v>900</v>
      </c>
    </row>
    <row r="29" spans="2:4" x14ac:dyDescent="0.25">
      <c r="B29" s="459" t="s">
        <v>3061</v>
      </c>
    </row>
    <row r="30" spans="2:4" x14ac:dyDescent="0.25">
      <c r="B30" s="459" t="s">
        <v>3062</v>
      </c>
      <c r="C30" s="463">
        <v>16000</v>
      </c>
    </row>
    <row r="31" spans="2:4" x14ac:dyDescent="0.25">
      <c r="B31" s="459"/>
    </row>
    <row r="32" spans="2:4" x14ac:dyDescent="0.25">
      <c r="B32" s="462" t="s">
        <v>3063</v>
      </c>
      <c r="C32" s="472">
        <v>247000</v>
      </c>
    </row>
    <row r="33" spans="2:4" x14ac:dyDescent="0.25">
      <c r="B33" s="471" t="s">
        <v>3064</v>
      </c>
      <c r="C33" s="469">
        <v>200000</v>
      </c>
      <c r="D33" s="459" t="s">
        <v>3065</v>
      </c>
    </row>
    <row r="34" spans="2:4" x14ac:dyDescent="0.25">
      <c r="B34" s="471" t="s">
        <v>3066</v>
      </c>
      <c r="C34" s="470">
        <f>C32-C33</f>
        <v>47000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2"/>
  <sheetViews>
    <sheetView showGridLines="0" topLeftCell="A358" workbookViewId="0">
      <selection activeCell="B378" sqref="B378"/>
    </sheetView>
  </sheetViews>
  <sheetFormatPr defaultRowHeight="12" x14ac:dyDescent="0.2"/>
  <cols>
    <col min="1" max="1" width="6.28515625" style="207" customWidth="1"/>
    <col min="2" max="2" width="13.42578125" style="207" customWidth="1"/>
    <col min="3" max="3" width="5.140625" style="207" customWidth="1"/>
    <col min="4" max="4" width="10.5703125" style="207" customWidth="1"/>
    <col min="5" max="5" width="12.42578125" style="207" customWidth="1"/>
    <col min="6" max="7" width="6.28515625" style="207" customWidth="1"/>
    <col min="8" max="8" width="3.85546875" style="207" customWidth="1"/>
    <col min="9" max="9" width="3.140625" style="207" customWidth="1"/>
    <col min="10" max="10" width="9" style="207" customWidth="1"/>
    <col min="11" max="11" width="7.7109375" style="207" customWidth="1"/>
    <col min="12" max="12" width="4.42578125" style="207" customWidth="1"/>
    <col min="13" max="13" width="11.42578125" style="237" bestFit="1" customWidth="1"/>
    <col min="14" max="14" width="9.42578125" style="207" customWidth="1"/>
    <col min="15" max="256" width="8.7109375" style="207"/>
    <col min="257" max="257" width="6.28515625" style="207" customWidth="1"/>
    <col min="258" max="258" width="11.28515625" style="207" customWidth="1"/>
    <col min="259" max="259" width="5.140625" style="207" customWidth="1"/>
    <col min="260" max="260" width="10.5703125" style="207" customWidth="1"/>
    <col min="261" max="261" width="12.42578125" style="207" customWidth="1"/>
    <col min="262" max="263" width="6.28515625" style="207" customWidth="1"/>
    <col min="264" max="264" width="3.85546875" style="207" customWidth="1"/>
    <col min="265" max="265" width="3.140625" style="207" customWidth="1"/>
    <col min="266" max="266" width="9" style="207" customWidth="1"/>
    <col min="267" max="267" width="7.7109375" style="207" customWidth="1"/>
    <col min="268" max="268" width="4.42578125" style="207" customWidth="1"/>
    <col min="269" max="269" width="11.42578125" style="207" bestFit="1" customWidth="1"/>
    <col min="270" max="270" width="7.28515625" style="207" customWidth="1"/>
    <col min="271" max="512" width="8.7109375" style="207"/>
    <col min="513" max="513" width="6.28515625" style="207" customWidth="1"/>
    <col min="514" max="514" width="11.28515625" style="207" customWidth="1"/>
    <col min="515" max="515" width="5.140625" style="207" customWidth="1"/>
    <col min="516" max="516" width="10.5703125" style="207" customWidth="1"/>
    <col min="517" max="517" width="12.42578125" style="207" customWidth="1"/>
    <col min="518" max="519" width="6.28515625" style="207" customWidth="1"/>
    <col min="520" max="520" width="3.85546875" style="207" customWidth="1"/>
    <col min="521" max="521" width="3.140625" style="207" customWidth="1"/>
    <col min="522" max="522" width="9" style="207" customWidth="1"/>
    <col min="523" max="523" width="7.7109375" style="207" customWidth="1"/>
    <col min="524" max="524" width="4.42578125" style="207" customWidth="1"/>
    <col min="525" max="525" width="11.42578125" style="207" bestFit="1" customWidth="1"/>
    <col min="526" max="526" width="7.28515625" style="207" customWidth="1"/>
    <col min="527" max="768" width="8.7109375" style="207"/>
    <col min="769" max="769" width="6.28515625" style="207" customWidth="1"/>
    <col min="770" max="770" width="11.28515625" style="207" customWidth="1"/>
    <col min="771" max="771" width="5.140625" style="207" customWidth="1"/>
    <col min="772" max="772" width="10.5703125" style="207" customWidth="1"/>
    <col min="773" max="773" width="12.42578125" style="207" customWidth="1"/>
    <col min="774" max="775" width="6.28515625" style="207" customWidth="1"/>
    <col min="776" max="776" width="3.85546875" style="207" customWidth="1"/>
    <col min="777" max="777" width="3.140625" style="207" customWidth="1"/>
    <col min="778" max="778" width="9" style="207" customWidth="1"/>
    <col min="779" max="779" width="7.7109375" style="207" customWidth="1"/>
    <col min="780" max="780" width="4.42578125" style="207" customWidth="1"/>
    <col min="781" max="781" width="11.42578125" style="207" bestFit="1" customWidth="1"/>
    <col min="782" max="782" width="7.28515625" style="207" customWidth="1"/>
    <col min="783" max="1024" width="8.7109375" style="207"/>
    <col min="1025" max="1025" width="6.28515625" style="207" customWidth="1"/>
    <col min="1026" max="1026" width="11.28515625" style="207" customWidth="1"/>
    <col min="1027" max="1027" width="5.140625" style="207" customWidth="1"/>
    <col min="1028" max="1028" width="10.5703125" style="207" customWidth="1"/>
    <col min="1029" max="1029" width="12.42578125" style="207" customWidth="1"/>
    <col min="1030" max="1031" width="6.28515625" style="207" customWidth="1"/>
    <col min="1032" max="1032" width="3.85546875" style="207" customWidth="1"/>
    <col min="1033" max="1033" width="3.140625" style="207" customWidth="1"/>
    <col min="1034" max="1034" width="9" style="207" customWidth="1"/>
    <col min="1035" max="1035" width="7.7109375" style="207" customWidth="1"/>
    <col min="1036" max="1036" width="4.42578125" style="207" customWidth="1"/>
    <col min="1037" max="1037" width="11.42578125" style="207" bestFit="1" customWidth="1"/>
    <col min="1038" max="1038" width="7.28515625" style="207" customWidth="1"/>
    <col min="1039" max="1280" width="8.7109375" style="207"/>
    <col min="1281" max="1281" width="6.28515625" style="207" customWidth="1"/>
    <col min="1282" max="1282" width="11.28515625" style="207" customWidth="1"/>
    <col min="1283" max="1283" width="5.140625" style="207" customWidth="1"/>
    <col min="1284" max="1284" width="10.5703125" style="207" customWidth="1"/>
    <col min="1285" max="1285" width="12.42578125" style="207" customWidth="1"/>
    <col min="1286" max="1287" width="6.28515625" style="207" customWidth="1"/>
    <col min="1288" max="1288" width="3.85546875" style="207" customWidth="1"/>
    <col min="1289" max="1289" width="3.140625" style="207" customWidth="1"/>
    <col min="1290" max="1290" width="9" style="207" customWidth="1"/>
    <col min="1291" max="1291" width="7.7109375" style="207" customWidth="1"/>
    <col min="1292" max="1292" width="4.42578125" style="207" customWidth="1"/>
    <col min="1293" max="1293" width="11.42578125" style="207" bestFit="1" customWidth="1"/>
    <col min="1294" max="1294" width="7.28515625" style="207" customWidth="1"/>
    <col min="1295" max="1536" width="8.7109375" style="207"/>
    <col min="1537" max="1537" width="6.28515625" style="207" customWidth="1"/>
    <col min="1538" max="1538" width="11.28515625" style="207" customWidth="1"/>
    <col min="1539" max="1539" width="5.140625" style="207" customWidth="1"/>
    <col min="1540" max="1540" width="10.5703125" style="207" customWidth="1"/>
    <col min="1541" max="1541" width="12.42578125" style="207" customWidth="1"/>
    <col min="1542" max="1543" width="6.28515625" style="207" customWidth="1"/>
    <col min="1544" max="1544" width="3.85546875" style="207" customWidth="1"/>
    <col min="1545" max="1545" width="3.140625" style="207" customWidth="1"/>
    <col min="1546" max="1546" width="9" style="207" customWidth="1"/>
    <col min="1547" max="1547" width="7.7109375" style="207" customWidth="1"/>
    <col min="1548" max="1548" width="4.42578125" style="207" customWidth="1"/>
    <col min="1549" max="1549" width="11.42578125" style="207" bestFit="1" customWidth="1"/>
    <col min="1550" max="1550" width="7.28515625" style="207" customWidth="1"/>
    <col min="1551" max="1792" width="8.7109375" style="207"/>
    <col min="1793" max="1793" width="6.28515625" style="207" customWidth="1"/>
    <col min="1794" max="1794" width="11.28515625" style="207" customWidth="1"/>
    <col min="1795" max="1795" width="5.140625" style="207" customWidth="1"/>
    <col min="1796" max="1796" width="10.5703125" style="207" customWidth="1"/>
    <col min="1797" max="1797" width="12.42578125" style="207" customWidth="1"/>
    <col min="1798" max="1799" width="6.28515625" style="207" customWidth="1"/>
    <col min="1800" max="1800" width="3.85546875" style="207" customWidth="1"/>
    <col min="1801" max="1801" width="3.140625" style="207" customWidth="1"/>
    <col min="1802" max="1802" width="9" style="207" customWidth="1"/>
    <col min="1803" max="1803" width="7.7109375" style="207" customWidth="1"/>
    <col min="1804" max="1804" width="4.42578125" style="207" customWidth="1"/>
    <col min="1805" max="1805" width="11.42578125" style="207" bestFit="1" customWidth="1"/>
    <col min="1806" max="1806" width="7.28515625" style="207" customWidth="1"/>
    <col min="1807" max="2048" width="8.7109375" style="207"/>
    <col min="2049" max="2049" width="6.28515625" style="207" customWidth="1"/>
    <col min="2050" max="2050" width="11.28515625" style="207" customWidth="1"/>
    <col min="2051" max="2051" width="5.140625" style="207" customWidth="1"/>
    <col min="2052" max="2052" width="10.5703125" style="207" customWidth="1"/>
    <col min="2053" max="2053" width="12.42578125" style="207" customWidth="1"/>
    <col min="2054" max="2055" width="6.28515625" style="207" customWidth="1"/>
    <col min="2056" max="2056" width="3.85546875" style="207" customWidth="1"/>
    <col min="2057" max="2057" width="3.140625" style="207" customWidth="1"/>
    <col min="2058" max="2058" width="9" style="207" customWidth="1"/>
    <col min="2059" max="2059" width="7.7109375" style="207" customWidth="1"/>
    <col min="2060" max="2060" width="4.42578125" style="207" customWidth="1"/>
    <col min="2061" max="2061" width="11.42578125" style="207" bestFit="1" customWidth="1"/>
    <col min="2062" max="2062" width="7.28515625" style="207" customWidth="1"/>
    <col min="2063" max="2304" width="8.7109375" style="207"/>
    <col min="2305" max="2305" width="6.28515625" style="207" customWidth="1"/>
    <col min="2306" max="2306" width="11.28515625" style="207" customWidth="1"/>
    <col min="2307" max="2307" width="5.140625" style="207" customWidth="1"/>
    <col min="2308" max="2308" width="10.5703125" style="207" customWidth="1"/>
    <col min="2309" max="2309" width="12.42578125" style="207" customWidth="1"/>
    <col min="2310" max="2311" width="6.28515625" style="207" customWidth="1"/>
    <col min="2312" max="2312" width="3.85546875" style="207" customWidth="1"/>
    <col min="2313" max="2313" width="3.140625" style="207" customWidth="1"/>
    <col min="2314" max="2314" width="9" style="207" customWidth="1"/>
    <col min="2315" max="2315" width="7.7109375" style="207" customWidth="1"/>
    <col min="2316" max="2316" width="4.42578125" style="207" customWidth="1"/>
    <col min="2317" max="2317" width="11.42578125" style="207" bestFit="1" customWidth="1"/>
    <col min="2318" max="2318" width="7.28515625" style="207" customWidth="1"/>
    <col min="2319" max="2560" width="8.7109375" style="207"/>
    <col min="2561" max="2561" width="6.28515625" style="207" customWidth="1"/>
    <col min="2562" max="2562" width="11.28515625" style="207" customWidth="1"/>
    <col min="2563" max="2563" width="5.140625" style="207" customWidth="1"/>
    <col min="2564" max="2564" width="10.5703125" style="207" customWidth="1"/>
    <col min="2565" max="2565" width="12.42578125" style="207" customWidth="1"/>
    <col min="2566" max="2567" width="6.28515625" style="207" customWidth="1"/>
    <col min="2568" max="2568" width="3.85546875" style="207" customWidth="1"/>
    <col min="2569" max="2569" width="3.140625" style="207" customWidth="1"/>
    <col min="2570" max="2570" width="9" style="207" customWidth="1"/>
    <col min="2571" max="2571" width="7.7109375" style="207" customWidth="1"/>
    <col min="2572" max="2572" width="4.42578125" style="207" customWidth="1"/>
    <col min="2573" max="2573" width="11.42578125" style="207" bestFit="1" customWidth="1"/>
    <col min="2574" max="2574" width="7.28515625" style="207" customWidth="1"/>
    <col min="2575" max="2816" width="8.7109375" style="207"/>
    <col min="2817" max="2817" width="6.28515625" style="207" customWidth="1"/>
    <col min="2818" max="2818" width="11.28515625" style="207" customWidth="1"/>
    <col min="2819" max="2819" width="5.140625" style="207" customWidth="1"/>
    <col min="2820" max="2820" width="10.5703125" style="207" customWidth="1"/>
    <col min="2821" max="2821" width="12.42578125" style="207" customWidth="1"/>
    <col min="2822" max="2823" width="6.28515625" style="207" customWidth="1"/>
    <col min="2824" max="2824" width="3.85546875" style="207" customWidth="1"/>
    <col min="2825" max="2825" width="3.140625" style="207" customWidth="1"/>
    <col min="2826" max="2826" width="9" style="207" customWidth="1"/>
    <col min="2827" max="2827" width="7.7109375" style="207" customWidth="1"/>
    <col min="2828" max="2828" width="4.42578125" style="207" customWidth="1"/>
    <col min="2829" max="2829" width="11.42578125" style="207" bestFit="1" customWidth="1"/>
    <col min="2830" max="2830" width="7.28515625" style="207" customWidth="1"/>
    <col min="2831" max="3072" width="8.7109375" style="207"/>
    <col min="3073" max="3073" width="6.28515625" style="207" customWidth="1"/>
    <col min="3074" max="3074" width="11.28515625" style="207" customWidth="1"/>
    <col min="3075" max="3075" width="5.140625" style="207" customWidth="1"/>
    <col min="3076" max="3076" width="10.5703125" style="207" customWidth="1"/>
    <col min="3077" max="3077" width="12.42578125" style="207" customWidth="1"/>
    <col min="3078" max="3079" width="6.28515625" style="207" customWidth="1"/>
    <col min="3080" max="3080" width="3.85546875" style="207" customWidth="1"/>
    <col min="3081" max="3081" width="3.140625" style="207" customWidth="1"/>
    <col min="3082" max="3082" width="9" style="207" customWidth="1"/>
    <col min="3083" max="3083" width="7.7109375" style="207" customWidth="1"/>
    <col min="3084" max="3084" width="4.42578125" style="207" customWidth="1"/>
    <col min="3085" max="3085" width="11.42578125" style="207" bestFit="1" customWidth="1"/>
    <col min="3086" max="3086" width="7.28515625" style="207" customWidth="1"/>
    <col min="3087" max="3328" width="8.7109375" style="207"/>
    <col min="3329" max="3329" width="6.28515625" style="207" customWidth="1"/>
    <col min="3330" max="3330" width="11.28515625" style="207" customWidth="1"/>
    <col min="3331" max="3331" width="5.140625" style="207" customWidth="1"/>
    <col min="3332" max="3332" width="10.5703125" style="207" customWidth="1"/>
    <col min="3333" max="3333" width="12.42578125" style="207" customWidth="1"/>
    <col min="3334" max="3335" width="6.28515625" style="207" customWidth="1"/>
    <col min="3336" max="3336" width="3.85546875" style="207" customWidth="1"/>
    <col min="3337" max="3337" width="3.140625" style="207" customWidth="1"/>
    <col min="3338" max="3338" width="9" style="207" customWidth="1"/>
    <col min="3339" max="3339" width="7.7109375" style="207" customWidth="1"/>
    <col min="3340" max="3340" width="4.42578125" style="207" customWidth="1"/>
    <col min="3341" max="3341" width="11.42578125" style="207" bestFit="1" customWidth="1"/>
    <col min="3342" max="3342" width="7.28515625" style="207" customWidth="1"/>
    <col min="3343" max="3584" width="8.7109375" style="207"/>
    <col min="3585" max="3585" width="6.28515625" style="207" customWidth="1"/>
    <col min="3586" max="3586" width="11.28515625" style="207" customWidth="1"/>
    <col min="3587" max="3587" width="5.140625" style="207" customWidth="1"/>
    <col min="3588" max="3588" width="10.5703125" style="207" customWidth="1"/>
    <col min="3589" max="3589" width="12.42578125" style="207" customWidth="1"/>
    <col min="3590" max="3591" width="6.28515625" style="207" customWidth="1"/>
    <col min="3592" max="3592" width="3.85546875" style="207" customWidth="1"/>
    <col min="3593" max="3593" width="3.140625" style="207" customWidth="1"/>
    <col min="3594" max="3594" width="9" style="207" customWidth="1"/>
    <col min="3595" max="3595" width="7.7109375" style="207" customWidth="1"/>
    <col min="3596" max="3596" width="4.42578125" style="207" customWidth="1"/>
    <col min="3597" max="3597" width="11.42578125" style="207" bestFit="1" customWidth="1"/>
    <col min="3598" max="3598" width="7.28515625" style="207" customWidth="1"/>
    <col min="3599" max="3840" width="8.7109375" style="207"/>
    <col min="3841" max="3841" width="6.28515625" style="207" customWidth="1"/>
    <col min="3842" max="3842" width="11.28515625" style="207" customWidth="1"/>
    <col min="3843" max="3843" width="5.140625" style="207" customWidth="1"/>
    <col min="3844" max="3844" width="10.5703125" style="207" customWidth="1"/>
    <col min="3845" max="3845" width="12.42578125" style="207" customWidth="1"/>
    <col min="3846" max="3847" width="6.28515625" style="207" customWidth="1"/>
    <col min="3848" max="3848" width="3.85546875" style="207" customWidth="1"/>
    <col min="3849" max="3849" width="3.140625" style="207" customWidth="1"/>
    <col min="3850" max="3850" width="9" style="207" customWidth="1"/>
    <col min="3851" max="3851" width="7.7109375" style="207" customWidth="1"/>
    <col min="3852" max="3852" width="4.42578125" style="207" customWidth="1"/>
    <col min="3853" max="3853" width="11.42578125" style="207" bestFit="1" customWidth="1"/>
    <col min="3854" max="3854" width="7.28515625" style="207" customWidth="1"/>
    <col min="3855" max="4096" width="8.7109375" style="207"/>
    <col min="4097" max="4097" width="6.28515625" style="207" customWidth="1"/>
    <col min="4098" max="4098" width="11.28515625" style="207" customWidth="1"/>
    <col min="4099" max="4099" width="5.140625" style="207" customWidth="1"/>
    <col min="4100" max="4100" width="10.5703125" style="207" customWidth="1"/>
    <col min="4101" max="4101" width="12.42578125" style="207" customWidth="1"/>
    <col min="4102" max="4103" width="6.28515625" style="207" customWidth="1"/>
    <col min="4104" max="4104" width="3.85546875" style="207" customWidth="1"/>
    <col min="4105" max="4105" width="3.140625" style="207" customWidth="1"/>
    <col min="4106" max="4106" width="9" style="207" customWidth="1"/>
    <col min="4107" max="4107" width="7.7109375" style="207" customWidth="1"/>
    <col min="4108" max="4108" width="4.42578125" style="207" customWidth="1"/>
    <col min="4109" max="4109" width="11.42578125" style="207" bestFit="1" customWidth="1"/>
    <col min="4110" max="4110" width="7.28515625" style="207" customWidth="1"/>
    <col min="4111" max="4352" width="8.7109375" style="207"/>
    <col min="4353" max="4353" width="6.28515625" style="207" customWidth="1"/>
    <col min="4354" max="4354" width="11.28515625" style="207" customWidth="1"/>
    <col min="4355" max="4355" width="5.140625" style="207" customWidth="1"/>
    <col min="4356" max="4356" width="10.5703125" style="207" customWidth="1"/>
    <col min="4357" max="4357" width="12.42578125" style="207" customWidth="1"/>
    <col min="4358" max="4359" width="6.28515625" style="207" customWidth="1"/>
    <col min="4360" max="4360" width="3.85546875" style="207" customWidth="1"/>
    <col min="4361" max="4361" width="3.140625" style="207" customWidth="1"/>
    <col min="4362" max="4362" width="9" style="207" customWidth="1"/>
    <col min="4363" max="4363" width="7.7109375" style="207" customWidth="1"/>
    <col min="4364" max="4364" width="4.42578125" style="207" customWidth="1"/>
    <col min="4365" max="4365" width="11.42578125" style="207" bestFit="1" customWidth="1"/>
    <col min="4366" max="4366" width="7.28515625" style="207" customWidth="1"/>
    <col min="4367" max="4608" width="8.7109375" style="207"/>
    <col min="4609" max="4609" width="6.28515625" style="207" customWidth="1"/>
    <col min="4610" max="4610" width="11.28515625" style="207" customWidth="1"/>
    <col min="4611" max="4611" width="5.140625" style="207" customWidth="1"/>
    <col min="4612" max="4612" width="10.5703125" style="207" customWidth="1"/>
    <col min="4613" max="4613" width="12.42578125" style="207" customWidth="1"/>
    <col min="4614" max="4615" width="6.28515625" style="207" customWidth="1"/>
    <col min="4616" max="4616" width="3.85546875" style="207" customWidth="1"/>
    <col min="4617" max="4617" width="3.140625" style="207" customWidth="1"/>
    <col min="4618" max="4618" width="9" style="207" customWidth="1"/>
    <col min="4619" max="4619" width="7.7109375" style="207" customWidth="1"/>
    <col min="4620" max="4620" width="4.42578125" style="207" customWidth="1"/>
    <col min="4621" max="4621" width="11.42578125" style="207" bestFit="1" customWidth="1"/>
    <col min="4622" max="4622" width="7.28515625" style="207" customWidth="1"/>
    <col min="4623" max="4864" width="8.7109375" style="207"/>
    <col min="4865" max="4865" width="6.28515625" style="207" customWidth="1"/>
    <col min="4866" max="4866" width="11.28515625" style="207" customWidth="1"/>
    <col min="4867" max="4867" width="5.140625" style="207" customWidth="1"/>
    <col min="4868" max="4868" width="10.5703125" style="207" customWidth="1"/>
    <col min="4869" max="4869" width="12.42578125" style="207" customWidth="1"/>
    <col min="4870" max="4871" width="6.28515625" style="207" customWidth="1"/>
    <col min="4872" max="4872" width="3.85546875" style="207" customWidth="1"/>
    <col min="4873" max="4873" width="3.140625" style="207" customWidth="1"/>
    <col min="4874" max="4874" width="9" style="207" customWidth="1"/>
    <col min="4875" max="4875" width="7.7109375" style="207" customWidth="1"/>
    <col min="4876" max="4876" width="4.42578125" style="207" customWidth="1"/>
    <col min="4877" max="4877" width="11.42578125" style="207" bestFit="1" customWidth="1"/>
    <col min="4878" max="4878" width="7.28515625" style="207" customWidth="1"/>
    <col min="4879" max="5120" width="8.7109375" style="207"/>
    <col min="5121" max="5121" width="6.28515625" style="207" customWidth="1"/>
    <col min="5122" max="5122" width="11.28515625" style="207" customWidth="1"/>
    <col min="5123" max="5123" width="5.140625" style="207" customWidth="1"/>
    <col min="5124" max="5124" width="10.5703125" style="207" customWidth="1"/>
    <col min="5125" max="5125" width="12.42578125" style="207" customWidth="1"/>
    <col min="5126" max="5127" width="6.28515625" style="207" customWidth="1"/>
    <col min="5128" max="5128" width="3.85546875" style="207" customWidth="1"/>
    <col min="5129" max="5129" width="3.140625" style="207" customWidth="1"/>
    <col min="5130" max="5130" width="9" style="207" customWidth="1"/>
    <col min="5131" max="5131" width="7.7109375" style="207" customWidth="1"/>
    <col min="5132" max="5132" width="4.42578125" style="207" customWidth="1"/>
    <col min="5133" max="5133" width="11.42578125" style="207" bestFit="1" customWidth="1"/>
    <col min="5134" max="5134" width="7.28515625" style="207" customWidth="1"/>
    <col min="5135" max="5376" width="8.7109375" style="207"/>
    <col min="5377" max="5377" width="6.28515625" style="207" customWidth="1"/>
    <col min="5378" max="5378" width="11.28515625" style="207" customWidth="1"/>
    <col min="5379" max="5379" width="5.140625" style="207" customWidth="1"/>
    <col min="5380" max="5380" width="10.5703125" style="207" customWidth="1"/>
    <col min="5381" max="5381" width="12.42578125" style="207" customWidth="1"/>
    <col min="5382" max="5383" width="6.28515625" style="207" customWidth="1"/>
    <col min="5384" max="5384" width="3.85546875" style="207" customWidth="1"/>
    <col min="5385" max="5385" width="3.140625" style="207" customWidth="1"/>
    <col min="5386" max="5386" width="9" style="207" customWidth="1"/>
    <col min="5387" max="5387" width="7.7109375" style="207" customWidth="1"/>
    <col min="5388" max="5388" width="4.42578125" style="207" customWidth="1"/>
    <col min="5389" max="5389" width="11.42578125" style="207" bestFit="1" customWidth="1"/>
    <col min="5390" max="5390" width="7.28515625" style="207" customWidth="1"/>
    <col min="5391" max="5632" width="8.7109375" style="207"/>
    <col min="5633" max="5633" width="6.28515625" style="207" customWidth="1"/>
    <col min="5634" max="5634" width="11.28515625" style="207" customWidth="1"/>
    <col min="5635" max="5635" width="5.140625" style="207" customWidth="1"/>
    <col min="5636" max="5636" width="10.5703125" style="207" customWidth="1"/>
    <col min="5637" max="5637" width="12.42578125" style="207" customWidth="1"/>
    <col min="5638" max="5639" width="6.28515625" style="207" customWidth="1"/>
    <col min="5640" max="5640" width="3.85546875" style="207" customWidth="1"/>
    <col min="5641" max="5641" width="3.140625" style="207" customWidth="1"/>
    <col min="5642" max="5642" width="9" style="207" customWidth="1"/>
    <col min="5643" max="5643" width="7.7109375" style="207" customWidth="1"/>
    <col min="5644" max="5644" width="4.42578125" style="207" customWidth="1"/>
    <col min="5645" max="5645" width="11.42578125" style="207" bestFit="1" customWidth="1"/>
    <col min="5646" max="5646" width="7.28515625" style="207" customWidth="1"/>
    <col min="5647" max="5888" width="8.7109375" style="207"/>
    <col min="5889" max="5889" width="6.28515625" style="207" customWidth="1"/>
    <col min="5890" max="5890" width="11.28515625" style="207" customWidth="1"/>
    <col min="5891" max="5891" width="5.140625" style="207" customWidth="1"/>
    <col min="5892" max="5892" width="10.5703125" style="207" customWidth="1"/>
    <col min="5893" max="5893" width="12.42578125" style="207" customWidth="1"/>
    <col min="5894" max="5895" width="6.28515625" style="207" customWidth="1"/>
    <col min="5896" max="5896" width="3.85546875" style="207" customWidth="1"/>
    <col min="5897" max="5897" width="3.140625" style="207" customWidth="1"/>
    <col min="5898" max="5898" width="9" style="207" customWidth="1"/>
    <col min="5899" max="5899" width="7.7109375" style="207" customWidth="1"/>
    <col min="5900" max="5900" width="4.42578125" style="207" customWidth="1"/>
    <col min="5901" max="5901" width="11.42578125" style="207" bestFit="1" customWidth="1"/>
    <col min="5902" max="5902" width="7.28515625" style="207" customWidth="1"/>
    <col min="5903" max="6144" width="8.7109375" style="207"/>
    <col min="6145" max="6145" width="6.28515625" style="207" customWidth="1"/>
    <col min="6146" max="6146" width="11.28515625" style="207" customWidth="1"/>
    <col min="6147" max="6147" width="5.140625" style="207" customWidth="1"/>
    <col min="6148" max="6148" width="10.5703125" style="207" customWidth="1"/>
    <col min="6149" max="6149" width="12.42578125" style="207" customWidth="1"/>
    <col min="6150" max="6151" width="6.28515625" style="207" customWidth="1"/>
    <col min="6152" max="6152" width="3.85546875" style="207" customWidth="1"/>
    <col min="6153" max="6153" width="3.140625" style="207" customWidth="1"/>
    <col min="6154" max="6154" width="9" style="207" customWidth="1"/>
    <col min="6155" max="6155" width="7.7109375" style="207" customWidth="1"/>
    <col min="6156" max="6156" width="4.42578125" style="207" customWidth="1"/>
    <col min="6157" max="6157" width="11.42578125" style="207" bestFit="1" customWidth="1"/>
    <col min="6158" max="6158" width="7.28515625" style="207" customWidth="1"/>
    <col min="6159" max="6400" width="8.7109375" style="207"/>
    <col min="6401" max="6401" width="6.28515625" style="207" customWidth="1"/>
    <col min="6402" max="6402" width="11.28515625" style="207" customWidth="1"/>
    <col min="6403" max="6403" width="5.140625" style="207" customWidth="1"/>
    <col min="6404" max="6404" width="10.5703125" style="207" customWidth="1"/>
    <col min="6405" max="6405" width="12.42578125" style="207" customWidth="1"/>
    <col min="6406" max="6407" width="6.28515625" style="207" customWidth="1"/>
    <col min="6408" max="6408" width="3.85546875" style="207" customWidth="1"/>
    <col min="6409" max="6409" width="3.140625" style="207" customWidth="1"/>
    <col min="6410" max="6410" width="9" style="207" customWidth="1"/>
    <col min="6411" max="6411" width="7.7109375" style="207" customWidth="1"/>
    <col min="6412" max="6412" width="4.42578125" style="207" customWidth="1"/>
    <col min="6413" max="6413" width="11.42578125" style="207" bestFit="1" customWidth="1"/>
    <col min="6414" max="6414" width="7.28515625" style="207" customWidth="1"/>
    <col min="6415" max="6656" width="8.7109375" style="207"/>
    <col min="6657" max="6657" width="6.28515625" style="207" customWidth="1"/>
    <col min="6658" max="6658" width="11.28515625" style="207" customWidth="1"/>
    <col min="6659" max="6659" width="5.140625" style="207" customWidth="1"/>
    <col min="6660" max="6660" width="10.5703125" style="207" customWidth="1"/>
    <col min="6661" max="6661" width="12.42578125" style="207" customWidth="1"/>
    <col min="6662" max="6663" width="6.28515625" style="207" customWidth="1"/>
    <col min="6664" max="6664" width="3.85546875" style="207" customWidth="1"/>
    <col min="6665" max="6665" width="3.140625" style="207" customWidth="1"/>
    <col min="6666" max="6666" width="9" style="207" customWidth="1"/>
    <col min="6667" max="6667" width="7.7109375" style="207" customWidth="1"/>
    <col min="6668" max="6668" width="4.42578125" style="207" customWidth="1"/>
    <col min="6669" max="6669" width="11.42578125" style="207" bestFit="1" customWidth="1"/>
    <col min="6670" max="6670" width="7.28515625" style="207" customWidth="1"/>
    <col min="6671" max="6912" width="8.7109375" style="207"/>
    <col min="6913" max="6913" width="6.28515625" style="207" customWidth="1"/>
    <col min="6914" max="6914" width="11.28515625" style="207" customWidth="1"/>
    <col min="6915" max="6915" width="5.140625" style="207" customWidth="1"/>
    <col min="6916" max="6916" width="10.5703125" style="207" customWidth="1"/>
    <col min="6917" max="6917" width="12.42578125" style="207" customWidth="1"/>
    <col min="6918" max="6919" width="6.28515625" style="207" customWidth="1"/>
    <col min="6920" max="6920" width="3.85546875" style="207" customWidth="1"/>
    <col min="6921" max="6921" width="3.140625" style="207" customWidth="1"/>
    <col min="6922" max="6922" width="9" style="207" customWidth="1"/>
    <col min="6923" max="6923" width="7.7109375" style="207" customWidth="1"/>
    <col min="6924" max="6924" width="4.42578125" style="207" customWidth="1"/>
    <col min="6925" max="6925" width="11.42578125" style="207" bestFit="1" customWidth="1"/>
    <col min="6926" max="6926" width="7.28515625" style="207" customWidth="1"/>
    <col min="6927" max="7168" width="8.7109375" style="207"/>
    <col min="7169" max="7169" width="6.28515625" style="207" customWidth="1"/>
    <col min="7170" max="7170" width="11.28515625" style="207" customWidth="1"/>
    <col min="7171" max="7171" width="5.140625" style="207" customWidth="1"/>
    <col min="7172" max="7172" width="10.5703125" style="207" customWidth="1"/>
    <col min="7173" max="7173" width="12.42578125" style="207" customWidth="1"/>
    <col min="7174" max="7175" width="6.28515625" style="207" customWidth="1"/>
    <col min="7176" max="7176" width="3.85546875" style="207" customWidth="1"/>
    <col min="7177" max="7177" width="3.140625" style="207" customWidth="1"/>
    <col min="7178" max="7178" width="9" style="207" customWidth="1"/>
    <col min="7179" max="7179" width="7.7109375" style="207" customWidth="1"/>
    <col min="7180" max="7180" width="4.42578125" style="207" customWidth="1"/>
    <col min="7181" max="7181" width="11.42578125" style="207" bestFit="1" customWidth="1"/>
    <col min="7182" max="7182" width="7.28515625" style="207" customWidth="1"/>
    <col min="7183" max="7424" width="8.7109375" style="207"/>
    <col min="7425" max="7425" width="6.28515625" style="207" customWidth="1"/>
    <col min="7426" max="7426" width="11.28515625" style="207" customWidth="1"/>
    <col min="7427" max="7427" width="5.140625" style="207" customWidth="1"/>
    <col min="7428" max="7428" width="10.5703125" style="207" customWidth="1"/>
    <col min="7429" max="7429" width="12.42578125" style="207" customWidth="1"/>
    <col min="7430" max="7431" width="6.28515625" style="207" customWidth="1"/>
    <col min="7432" max="7432" width="3.85546875" style="207" customWidth="1"/>
    <col min="7433" max="7433" width="3.140625" style="207" customWidth="1"/>
    <col min="7434" max="7434" width="9" style="207" customWidth="1"/>
    <col min="7435" max="7435" width="7.7109375" style="207" customWidth="1"/>
    <col min="7436" max="7436" width="4.42578125" style="207" customWidth="1"/>
    <col min="7437" max="7437" width="11.42578125" style="207" bestFit="1" customWidth="1"/>
    <col min="7438" max="7438" width="7.28515625" style="207" customWidth="1"/>
    <col min="7439" max="7680" width="8.7109375" style="207"/>
    <col min="7681" max="7681" width="6.28515625" style="207" customWidth="1"/>
    <col min="7682" max="7682" width="11.28515625" style="207" customWidth="1"/>
    <col min="7683" max="7683" width="5.140625" style="207" customWidth="1"/>
    <col min="7684" max="7684" width="10.5703125" style="207" customWidth="1"/>
    <col min="7685" max="7685" width="12.42578125" style="207" customWidth="1"/>
    <col min="7686" max="7687" width="6.28515625" style="207" customWidth="1"/>
    <col min="7688" max="7688" width="3.85546875" style="207" customWidth="1"/>
    <col min="7689" max="7689" width="3.140625" style="207" customWidth="1"/>
    <col min="7690" max="7690" width="9" style="207" customWidth="1"/>
    <col min="7691" max="7691" width="7.7109375" style="207" customWidth="1"/>
    <col min="7692" max="7692" width="4.42578125" style="207" customWidth="1"/>
    <col min="7693" max="7693" width="11.42578125" style="207" bestFit="1" customWidth="1"/>
    <col min="7694" max="7694" width="7.28515625" style="207" customWidth="1"/>
    <col min="7695" max="7936" width="8.7109375" style="207"/>
    <col min="7937" max="7937" width="6.28515625" style="207" customWidth="1"/>
    <col min="7938" max="7938" width="11.28515625" style="207" customWidth="1"/>
    <col min="7939" max="7939" width="5.140625" style="207" customWidth="1"/>
    <col min="7940" max="7940" width="10.5703125" style="207" customWidth="1"/>
    <col min="7941" max="7941" width="12.42578125" style="207" customWidth="1"/>
    <col min="7942" max="7943" width="6.28515625" style="207" customWidth="1"/>
    <col min="7944" max="7944" width="3.85546875" style="207" customWidth="1"/>
    <col min="7945" max="7945" width="3.140625" style="207" customWidth="1"/>
    <col min="7946" max="7946" width="9" style="207" customWidth="1"/>
    <col min="7947" max="7947" width="7.7109375" style="207" customWidth="1"/>
    <col min="7948" max="7948" width="4.42578125" style="207" customWidth="1"/>
    <col min="7949" max="7949" width="11.42578125" style="207" bestFit="1" customWidth="1"/>
    <col min="7950" max="7950" width="7.28515625" style="207" customWidth="1"/>
    <col min="7951" max="8192" width="8.7109375" style="207"/>
    <col min="8193" max="8193" width="6.28515625" style="207" customWidth="1"/>
    <col min="8194" max="8194" width="11.28515625" style="207" customWidth="1"/>
    <col min="8195" max="8195" width="5.140625" style="207" customWidth="1"/>
    <col min="8196" max="8196" width="10.5703125" style="207" customWidth="1"/>
    <col min="8197" max="8197" width="12.42578125" style="207" customWidth="1"/>
    <col min="8198" max="8199" width="6.28515625" style="207" customWidth="1"/>
    <col min="8200" max="8200" width="3.85546875" style="207" customWidth="1"/>
    <col min="8201" max="8201" width="3.140625" style="207" customWidth="1"/>
    <col min="8202" max="8202" width="9" style="207" customWidth="1"/>
    <col min="8203" max="8203" width="7.7109375" style="207" customWidth="1"/>
    <col min="8204" max="8204" width="4.42578125" style="207" customWidth="1"/>
    <col min="8205" max="8205" width="11.42578125" style="207" bestFit="1" customWidth="1"/>
    <col min="8206" max="8206" width="7.28515625" style="207" customWidth="1"/>
    <col min="8207" max="8448" width="8.7109375" style="207"/>
    <col min="8449" max="8449" width="6.28515625" style="207" customWidth="1"/>
    <col min="8450" max="8450" width="11.28515625" style="207" customWidth="1"/>
    <col min="8451" max="8451" width="5.140625" style="207" customWidth="1"/>
    <col min="8452" max="8452" width="10.5703125" style="207" customWidth="1"/>
    <col min="8453" max="8453" width="12.42578125" style="207" customWidth="1"/>
    <col min="8454" max="8455" width="6.28515625" style="207" customWidth="1"/>
    <col min="8456" max="8456" width="3.85546875" style="207" customWidth="1"/>
    <col min="8457" max="8457" width="3.140625" style="207" customWidth="1"/>
    <col min="8458" max="8458" width="9" style="207" customWidth="1"/>
    <col min="8459" max="8459" width="7.7109375" style="207" customWidth="1"/>
    <col min="8460" max="8460" width="4.42578125" style="207" customWidth="1"/>
    <col min="8461" max="8461" width="11.42578125" style="207" bestFit="1" customWidth="1"/>
    <col min="8462" max="8462" width="7.28515625" style="207" customWidth="1"/>
    <col min="8463" max="8704" width="8.7109375" style="207"/>
    <col min="8705" max="8705" width="6.28515625" style="207" customWidth="1"/>
    <col min="8706" max="8706" width="11.28515625" style="207" customWidth="1"/>
    <col min="8707" max="8707" width="5.140625" style="207" customWidth="1"/>
    <col min="8708" max="8708" width="10.5703125" style="207" customWidth="1"/>
    <col min="8709" max="8709" width="12.42578125" style="207" customWidth="1"/>
    <col min="8710" max="8711" width="6.28515625" style="207" customWidth="1"/>
    <col min="8712" max="8712" width="3.85546875" style="207" customWidth="1"/>
    <col min="8713" max="8713" width="3.140625" style="207" customWidth="1"/>
    <col min="8714" max="8714" width="9" style="207" customWidth="1"/>
    <col min="8715" max="8715" width="7.7109375" style="207" customWidth="1"/>
    <col min="8716" max="8716" width="4.42578125" style="207" customWidth="1"/>
    <col min="8717" max="8717" width="11.42578125" style="207" bestFit="1" customWidth="1"/>
    <col min="8718" max="8718" width="7.28515625" style="207" customWidth="1"/>
    <col min="8719" max="8960" width="8.7109375" style="207"/>
    <col min="8961" max="8961" width="6.28515625" style="207" customWidth="1"/>
    <col min="8962" max="8962" width="11.28515625" style="207" customWidth="1"/>
    <col min="8963" max="8963" width="5.140625" style="207" customWidth="1"/>
    <col min="8964" max="8964" width="10.5703125" style="207" customWidth="1"/>
    <col min="8965" max="8965" width="12.42578125" style="207" customWidth="1"/>
    <col min="8966" max="8967" width="6.28515625" style="207" customWidth="1"/>
    <col min="8968" max="8968" width="3.85546875" style="207" customWidth="1"/>
    <col min="8969" max="8969" width="3.140625" style="207" customWidth="1"/>
    <col min="8970" max="8970" width="9" style="207" customWidth="1"/>
    <col min="8971" max="8971" width="7.7109375" style="207" customWidth="1"/>
    <col min="8972" max="8972" width="4.42578125" style="207" customWidth="1"/>
    <col min="8973" max="8973" width="11.42578125" style="207" bestFit="1" customWidth="1"/>
    <col min="8974" max="8974" width="7.28515625" style="207" customWidth="1"/>
    <col min="8975" max="9216" width="8.7109375" style="207"/>
    <col min="9217" max="9217" width="6.28515625" style="207" customWidth="1"/>
    <col min="9218" max="9218" width="11.28515625" style="207" customWidth="1"/>
    <col min="9219" max="9219" width="5.140625" style="207" customWidth="1"/>
    <col min="9220" max="9220" width="10.5703125" style="207" customWidth="1"/>
    <col min="9221" max="9221" width="12.42578125" style="207" customWidth="1"/>
    <col min="9222" max="9223" width="6.28515625" style="207" customWidth="1"/>
    <col min="9224" max="9224" width="3.85546875" style="207" customWidth="1"/>
    <col min="9225" max="9225" width="3.140625" style="207" customWidth="1"/>
    <col min="9226" max="9226" width="9" style="207" customWidth="1"/>
    <col min="9227" max="9227" width="7.7109375" style="207" customWidth="1"/>
    <col min="9228" max="9228" width="4.42578125" style="207" customWidth="1"/>
    <col min="9229" max="9229" width="11.42578125" style="207" bestFit="1" customWidth="1"/>
    <col min="9230" max="9230" width="7.28515625" style="207" customWidth="1"/>
    <col min="9231" max="9472" width="8.7109375" style="207"/>
    <col min="9473" max="9473" width="6.28515625" style="207" customWidth="1"/>
    <col min="9474" max="9474" width="11.28515625" style="207" customWidth="1"/>
    <col min="9475" max="9475" width="5.140625" style="207" customWidth="1"/>
    <col min="9476" max="9476" width="10.5703125" style="207" customWidth="1"/>
    <col min="9477" max="9477" width="12.42578125" style="207" customWidth="1"/>
    <col min="9478" max="9479" width="6.28515625" style="207" customWidth="1"/>
    <col min="9480" max="9480" width="3.85546875" style="207" customWidth="1"/>
    <col min="9481" max="9481" width="3.140625" style="207" customWidth="1"/>
    <col min="9482" max="9482" width="9" style="207" customWidth="1"/>
    <col min="9483" max="9483" width="7.7109375" style="207" customWidth="1"/>
    <col min="9484" max="9484" width="4.42578125" style="207" customWidth="1"/>
    <col min="9485" max="9485" width="11.42578125" style="207" bestFit="1" customWidth="1"/>
    <col min="9486" max="9486" width="7.28515625" style="207" customWidth="1"/>
    <col min="9487" max="9728" width="8.7109375" style="207"/>
    <col min="9729" max="9729" width="6.28515625" style="207" customWidth="1"/>
    <col min="9730" max="9730" width="11.28515625" style="207" customWidth="1"/>
    <col min="9731" max="9731" width="5.140625" style="207" customWidth="1"/>
    <col min="9732" max="9732" width="10.5703125" style="207" customWidth="1"/>
    <col min="9733" max="9733" width="12.42578125" style="207" customWidth="1"/>
    <col min="9734" max="9735" width="6.28515625" style="207" customWidth="1"/>
    <col min="9736" max="9736" width="3.85546875" style="207" customWidth="1"/>
    <col min="9737" max="9737" width="3.140625" style="207" customWidth="1"/>
    <col min="9738" max="9738" width="9" style="207" customWidth="1"/>
    <col min="9739" max="9739" width="7.7109375" style="207" customWidth="1"/>
    <col min="9740" max="9740" width="4.42578125" style="207" customWidth="1"/>
    <col min="9741" max="9741" width="11.42578125" style="207" bestFit="1" customWidth="1"/>
    <col min="9742" max="9742" width="7.28515625" style="207" customWidth="1"/>
    <col min="9743" max="9984" width="8.7109375" style="207"/>
    <col min="9985" max="9985" width="6.28515625" style="207" customWidth="1"/>
    <col min="9986" max="9986" width="11.28515625" style="207" customWidth="1"/>
    <col min="9987" max="9987" width="5.140625" style="207" customWidth="1"/>
    <col min="9988" max="9988" width="10.5703125" style="207" customWidth="1"/>
    <col min="9989" max="9989" width="12.42578125" style="207" customWidth="1"/>
    <col min="9990" max="9991" width="6.28515625" style="207" customWidth="1"/>
    <col min="9992" max="9992" width="3.85546875" style="207" customWidth="1"/>
    <col min="9993" max="9993" width="3.140625" style="207" customWidth="1"/>
    <col min="9994" max="9994" width="9" style="207" customWidth="1"/>
    <col min="9995" max="9995" width="7.7109375" style="207" customWidth="1"/>
    <col min="9996" max="9996" width="4.42578125" style="207" customWidth="1"/>
    <col min="9997" max="9997" width="11.42578125" style="207" bestFit="1" customWidth="1"/>
    <col min="9998" max="9998" width="7.28515625" style="207" customWidth="1"/>
    <col min="9999" max="10240" width="8.7109375" style="207"/>
    <col min="10241" max="10241" width="6.28515625" style="207" customWidth="1"/>
    <col min="10242" max="10242" width="11.28515625" style="207" customWidth="1"/>
    <col min="10243" max="10243" width="5.140625" style="207" customWidth="1"/>
    <col min="10244" max="10244" width="10.5703125" style="207" customWidth="1"/>
    <col min="10245" max="10245" width="12.42578125" style="207" customWidth="1"/>
    <col min="10246" max="10247" width="6.28515625" style="207" customWidth="1"/>
    <col min="10248" max="10248" width="3.85546875" style="207" customWidth="1"/>
    <col min="10249" max="10249" width="3.140625" style="207" customWidth="1"/>
    <col min="10250" max="10250" width="9" style="207" customWidth="1"/>
    <col min="10251" max="10251" width="7.7109375" style="207" customWidth="1"/>
    <col min="10252" max="10252" width="4.42578125" style="207" customWidth="1"/>
    <col min="10253" max="10253" width="11.42578125" style="207" bestFit="1" customWidth="1"/>
    <col min="10254" max="10254" width="7.28515625" style="207" customWidth="1"/>
    <col min="10255" max="10496" width="8.7109375" style="207"/>
    <col min="10497" max="10497" width="6.28515625" style="207" customWidth="1"/>
    <col min="10498" max="10498" width="11.28515625" style="207" customWidth="1"/>
    <col min="10499" max="10499" width="5.140625" style="207" customWidth="1"/>
    <col min="10500" max="10500" width="10.5703125" style="207" customWidth="1"/>
    <col min="10501" max="10501" width="12.42578125" style="207" customWidth="1"/>
    <col min="10502" max="10503" width="6.28515625" style="207" customWidth="1"/>
    <col min="10504" max="10504" width="3.85546875" style="207" customWidth="1"/>
    <col min="10505" max="10505" width="3.140625" style="207" customWidth="1"/>
    <col min="10506" max="10506" width="9" style="207" customWidth="1"/>
    <col min="10507" max="10507" width="7.7109375" style="207" customWidth="1"/>
    <col min="10508" max="10508" width="4.42578125" style="207" customWidth="1"/>
    <col min="10509" max="10509" width="11.42578125" style="207" bestFit="1" customWidth="1"/>
    <col min="10510" max="10510" width="7.28515625" style="207" customWidth="1"/>
    <col min="10511" max="10752" width="8.7109375" style="207"/>
    <col min="10753" max="10753" width="6.28515625" style="207" customWidth="1"/>
    <col min="10754" max="10754" width="11.28515625" style="207" customWidth="1"/>
    <col min="10755" max="10755" width="5.140625" style="207" customWidth="1"/>
    <col min="10756" max="10756" width="10.5703125" style="207" customWidth="1"/>
    <col min="10757" max="10757" width="12.42578125" style="207" customWidth="1"/>
    <col min="10758" max="10759" width="6.28515625" style="207" customWidth="1"/>
    <col min="10760" max="10760" width="3.85546875" style="207" customWidth="1"/>
    <col min="10761" max="10761" width="3.140625" style="207" customWidth="1"/>
    <col min="10762" max="10762" width="9" style="207" customWidth="1"/>
    <col min="10763" max="10763" width="7.7109375" style="207" customWidth="1"/>
    <col min="10764" max="10764" width="4.42578125" style="207" customWidth="1"/>
    <col min="10765" max="10765" width="11.42578125" style="207" bestFit="1" customWidth="1"/>
    <col min="10766" max="10766" width="7.28515625" style="207" customWidth="1"/>
    <col min="10767" max="11008" width="8.7109375" style="207"/>
    <col min="11009" max="11009" width="6.28515625" style="207" customWidth="1"/>
    <col min="11010" max="11010" width="11.28515625" style="207" customWidth="1"/>
    <col min="11011" max="11011" width="5.140625" style="207" customWidth="1"/>
    <col min="11012" max="11012" width="10.5703125" style="207" customWidth="1"/>
    <col min="11013" max="11013" width="12.42578125" style="207" customWidth="1"/>
    <col min="11014" max="11015" width="6.28515625" style="207" customWidth="1"/>
    <col min="11016" max="11016" width="3.85546875" style="207" customWidth="1"/>
    <col min="11017" max="11017" width="3.140625" style="207" customWidth="1"/>
    <col min="11018" max="11018" width="9" style="207" customWidth="1"/>
    <col min="11019" max="11019" width="7.7109375" style="207" customWidth="1"/>
    <col min="11020" max="11020" width="4.42578125" style="207" customWidth="1"/>
    <col min="11021" max="11021" width="11.42578125" style="207" bestFit="1" customWidth="1"/>
    <col min="11022" max="11022" width="7.28515625" style="207" customWidth="1"/>
    <col min="11023" max="11264" width="8.7109375" style="207"/>
    <col min="11265" max="11265" width="6.28515625" style="207" customWidth="1"/>
    <col min="11266" max="11266" width="11.28515625" style="207" customWidth="1"/>
    <col min="11267" max="11267" width="5.140625" style="207" customWidth="1"/>
    <col min="11268" max="11268" width="10.5703125" style="207" customWidth="1"/>
    <col min="11269" max="11269" width="12.42578125" style="207" customWidth="1"/>
    <col min="11270" max="11271" width="6.28515625" style="207" customWidth="1"/>
    <col min="11272" max="11272" width="3.85546875" style="207" customWidth="1"/>
    <col min="11273" max="11273" width="3.140625" style="207" customWidth="1"/>
    <col min="11274" max="11274" width="9" style="207" customWidth="1"/>
    <col min="11275" max="11275" width="7.7109375" style="207" customWidth="1"/>
    <col min="11276" max="11276" width="4.42578125" style="207" customWidth="1"/>
    <col min="11277" max="11277" width="11.42578125" style="207" bestFit="1" customWidth="1"/>
    <col min="11278" max="11278" width="7.28515625" style="207" customWidth="1"/>
    <col min="11279" max="11520" width="8.7109375" style="207"/>
    <col min="11521" max="11521" width="6.28515625" style="207" customWidth="1"/>
    <col min="11522" max="11522" width="11.28515625" style="207" customWidth="1"/>
    <col min="11523" max="11523" width="5.140625" style="207" customWidth="1"/>
    <col min="11524" max="11524" width="10.5703125" style="207" customWidth="1"/>
    <col min="11525" max="11525" width="12.42578125" style="207" customWidth="1"/>
    <col min="11526" max="11527" width="6.28515625" style="207" customWidth="1"/>
    <col min="11528" max="11528" width="3.85546875" style="207" customWidth="1"/>
    <col min="11529" max="11529" width="3.140625" style="207" customWidth="1"/>
    <col min="11530" max="11530" width="9" style="207" customWidth="1"/>
    <col min="11531" max="11531" width="7.7109375" style="207" customWidth="1"/>
    <col min="11532" max="11532" width="4.42578125" style="207" customWidth="1"/>
    <col min="11533" max="11533" width="11.42578125" style="207" bestFit="1" customWidth="1"/>
    <col min="11534" max="11534" width="7.28515625" style="207" customWidth="1"/>
    <col min="11535" max="11776" width="8.7109375" style="207"/>
    <col min="11777" max="11777" width="6.28515625" style="207" customWidth="1"/>
    <col min="11778" max="11778" width="11.28515625" style="207" customWidth="1"/>
    <col min="11779" max="11779" width="5.140625" style="207" customWidth="1"/>
    <col min="11780" max="11780" width="10.5703125" style="207" customWidth="1"/>
    <col min="11781" max="11781" width="12.42578125" style="207" customWidth="1"/>
    <col min="11782" max="11783" width="6.28515625" style="207" customWidth="1"/>
    <col min="11784" max="11784" width="3.85546875" style="207" customWidth="1"/>
    <col min="11785" max="11785" width="3.140625" style="207" customWidth="1"/>
    <col min="11786" max="11786" width="9" style="207" customWidth="1"/>
    <col min="11787" max="11787" width="7.7109375" style="207" customWidth="1"/>
    <col min="11788" max="11788" width="4.42578125" style="207" customWidth="1"/>
    <col min="11789" max="11789" width="11.42578125" style="207" bestFit="1" customWidth="1"/>
    <col min="11790" max="11790" width="7.28515625" style="207" customWidth="1"/>
    <col min="11791" max="12032" width="8.7109375" style="207"/>
    <col min="12033" max="12033" width="6.28515625" style="207" customWidth="1"/>
    <col min="12034" max="12034" width="11.28515625" style="207" customWidth="1"/>
    <col min="12035" max="12035" width="5.140625" style="207" customWidth="1"/>
    <col min="12036" max="12036" width="10.5703125" style="207" customWidth="1"/>
    <col min="12037" max="12037" width="12.42578125" style="207" customWidth="1"/>
    <col min="12038" max="12039" width="6.28515625" style="207" customWidth="1"/>
    <col min="12040" max="12040" width="3.85546875" style="207" customWidth="1"/>
    <col min="12041" max="12041" width="3.140625" style="207" customWidth="1"/>
    <col min="12042" max="12042" width="9" style="207" customWidth="1"/>
    <col min="12043" max="12043" width="7.7109375" style="207" customWidth="1"/>
    <col min="12044" max="12044" width="4.42578125" style="207" customWidth="1"/>
    <col min="12045" max="12045" width="11.42578125" style="207" bestFit="1" customWidth="1"/>
    <col min="12046" max="12046" width="7.28515625" style="207" customWidth="1"/>
    <col min="12047" max="12288" width="8.7109375" style="207"/>
    <col min="12289" max="12289" width="6.28515625" style="207" customWidth="1"/>
    <col min="12290" max="12290" width="11.28515625" style="207" customWidth="1"/>
    <col min="12291" max="12291" width="5.140625" style="207" customWidth="1"/>
    <col min="12292" max="12292" width="10.5703125" style="207" customWidth="1"/>
    <col min="12293" max="12293" width="12.42578125" style="207" customWidth="1"/>
    <col min="12294" max="12295" width="6.28515625" style="207" customWidth="1"/>
    <col min="12296" max="12296" width="3.85546875" style="207" customWidth="1"/>
    <col min="12297" max="12297" width="3.140625" style="207" customWidth="1"/>
    <col min="12298" max="12298" width="9" style="207" customWidth="1"/>
    <col min="12299" max="12299" width="7.7109375" style="207" customWidth="1"/>
    <col min="12300" max="12300" width="4.42578125" style="207" customWidth="1"/>
    <col min="12301" max="12301" width="11.42578125" style="207" bestFit="1" customWidth="1"/>
    <col min="12302" max="12302" width="7.28515625" style="207" customWidth="1"/>
    <col min="12303" max="12544" width="8.7109375" style="207"/>
    <col min="12545" max="12545" width="6.28515625" style="207" customWidth="1"/>
    <col min="12546" max="12546" width="11.28515625" style="207" customWidth="1"/>
    <col min="12547" max="12547" width="5.140625" style="207" customWidth="1"/>
    <col min="12548" max="12548" width="10.5703125" style="207" customWidth="1"/>
    <col min="12549" max="12549" width="12.42578125" style="207" customWidth="1"/>
    <col min="12550" max="12551" width="6.28515625" style="207" customWidth="1"/>
    <col min="12552" max="12552" width="3.85546875" style="207" customWidth="1"/>
    <col min="12553" max="12553" width="3.140625" style="207" customWidth="1"/>
    <col min="12554" max="12554" width="9" style="207" customWidth="1"/>
    <col min="12555" max="12555" width="7.7109375" style="207" customWidth="1"/>
    <col min="12556" max="12556" width="4.42578125" style="207" customWidth="1"/>
    <col min="12557" max="12557" width="11.42578125" style="207" bestFit="1" customWidth="1"/>
    <col min="12558" max="12558" width="7.28515625" style="207" customWidth="1"/>
    <col min="12559" max="12800" width="8.7109375" style="207"/>
    <col min="12801" max="12801" width="6.28515625" style="207" customWidth="1"/>
    <col min="12802" max="12802" width="11.28515625" style="207" customWidth="1"/>
    <col min="12803" max="12803" width="5.140625" style="207" customWidth="1"/>
    <col min="12804" max="12804" width="10.5703125" style="207" customWidth="1"/>
    <col min="12805" max="12805" width="12.42578125" style="207" customWidth="1"/>
    <col min="12806" max="12807" width="6.28515625" style="207" customWidth="1"/>
    <col min="12808" max="12808" width="3.85546875" style="207" customWidth="1"/>
    <col min="12809" max="12809" width="3.140625" style="207" customWidth="1"/>
    <col min="12810" max="12810" width="9" style="207" customWidth="1"/>
    <col min="12811" max="12811" width="7.7109375" style="207" customWidth="1"/>
    <col min="12812" max="12812" width="4.42578125" style="207" customWidth="1"/>
    <col min="12813" max="12813" width="11.42578125" style="207" bestFit="1" customWidth="1"/>
    <col min="12814" max="12814" width="7.28515625" style="207" customWidth="1"/>
    <col min="12815" max="13056" width="8.7109375" style="207"/>
    <col min="13057" max="13057" width="6.28515625" style="207" customWidth="1"/>
    <col min="13058" max="13058" width="11.28515625" style="207" customWidth="1"/>
    <col min="13059" max="13059" width="5.140625" style="207" customWidth="1"/>
    <col min="13060" max="13060" width="10.5703125" style="207" customWidth="1"/>
    <col min="13061" max="13061" width="12.42578125" style="207" customWidth="1"/>
    <col min="13062" max="13063" width="6.28515625" style="207" customWidth="1"/>
    <col min="13064" max="13064" width="3.85546875" style="207" customWidth="1"/>
    <col min="13065" max="13065" width="3.140625" style="207" customWidth="1"/>
    <col min="13066" max="13066" width="9" style="207" customWidth="1"/>
    <col min="13067" max="13067" width="7.7109375" style="207" customWidth="1"/>
    <col min="13068" max="13068" width="4.42578125" style="207" customWidth="1"/>
    <col min="13069" max="13069" width="11.42578125" style="207" bestFit="1" customWidth="1"/>
    <col min="13070" max="13070" width="7.28515625" style="207" customWidth="1"/>
    <col min="13071" max="13312" width="8.7109375" style="207"/>
    <col min="13313" max="13313" width="6.28515625" style="207" customWidth="1"/>
    <col min="13314" max="13314" width="11.28515625" style="207" customWidth="1"/>
    <col min="13315" max="13315" width="5.140625" style="207" customWidth="1"/>
    <col min="13316" max="13316" width="10.5703125" style="207" customWidth="1"/>
    <col min="13317" max="13317" width="12.42578125" style="207" customWidth="1"/>
    <col min="13318" max="13319" width="6.28515625" style="207" customWidth="1"/>
    <col min="13320" max="13320" width="3.85546875" style="207" customWidth="1"/>
    <col min="13321" max="13321" width="3.140625" style="207" customWidth="1"/>
    <col min="13322" max="13322" width="9" style="207" customWidth="1"/>
    <col min="13323" max="13323" width="7.7109375" style="207" customWidth="1"/>
    <col min="13324" max="13324" width="4.42578125" style="207" customWidth="1"/>
    <col min="13325" max="13325" width="11.42578125" style="207" bestFit="1" customWidth="1"/>
    <col min="13326" max="13326" width="7.28515625" style="207" customWidth="1"/>
    <col min="13327" max="13568" width="8.7109375" style="207"/>
    <col min="13569" max="13569" width="6.28515625" style="207" customWidth="1"/>
    <col min="13570" max="13570" width="11.28515625" style="207" customWidth="1"/>
    <col min="13571" max="13571" width="5.140625" style="207" customWidth="1"/>
    <col min="13572" max="13572" width="10.5703125" style="207" customWidth="1"/>
    <col min="13573" max="13573" width="12.42578125" style="207" customWidth="1"/>
    <col min="13574" max="13575" width="6.28515625" style="207" customWidth="1"/>
    <col min="13576" max="13576" width="3.85546875" style="207" customWidth="1"/>
    <col min="13577" max="13577" width="3.140625" style="207" customWidth="1"/>
    <col min="13578" max="13578" width="9" style="207" customWidth="1"/>
    <col min="13579" max="13579" width="7.7109375" style="207" customWidth="1"/>
    <col min="13580" max="13580" width="4.42578125" style="207" customWidth="1"/>
    <col min="13581" max="13581" width="11.42578125" style="207" bestFit="1" customWidth="1"/>
    <col min="13582" max="13582" width="7.28515625" style="207" customWidth="1"/>
    <col min="13583" max="13824" width="8.7109375" style="207"/>
    <col min="13825" max="13825" width="6.28515625" style="207" customWidth="1"/>
    <col min="13826" max="13826" width="11.28515625" style="207" customWidth="1"/>
    <col min="13827" max="13827" width="5.140625" style="207" customWidth="1"/>
    <col min="13828" max="13828" width="10.5703125" style="207" customWidth="1"/>
    <col min="13829" max="13829" width="12.42578125" style="207" customWidth="1"/>
    <col min="13830" max="13831" width="6.28515625" style="207" customWidth="1"/>
    <col min="13832" max="13832" width="3.85546875" style="207" customWidth="1"/>
    <col min="13833" max="13833" width="3.140625" style="207" customWidth="1"/>
    <col min="13834" max="13834" width="9" style="207" customWidth="1"/>
    <col min="13835" max="13835" width="7.7109375" style="207" customWidth="1"/>
    <col min="13836" max="13836" width="4.42578125" style="207" customWidth="1"/>
    <col min="13837" max="13837" width="11.42578125" style="207" bestFit="1" customWidth="1"/>
    <col min="13838" max="13838" width="7.28515625" style="207" customWidth="1"/>
    <col min="13839" max="14080" width="8.7109375" style="207"/>
    <col min="14081" max="14081" width="6.28515625" style="207" customWidth="1"/>
    <col min="14082" max="14082" width="11.28515625" style="207" customWidth="1"/>
    <col min="14083" max="14083" width="5.140625" style="207" customWidth="1"/>
    <col min="14084" max="14084" width="10.5703125" style="207" customWidth="1"/>
    <col min="14085" max="14085" width="12.42578125" style="207" customWidth="1"/>
    <col min="14086" max="14087" width="6.28515625" style="207" customWidth="1"/>
    <col min="14088" max="14088" width="3.85546875" style="207" customWidth="1"/>
    <col min="14089" max="14089" width="3.140625" style="207" customWidth="1"/>
    <col min="14090" max="14090" width="9" style="207" customWidth="1"/>
    <col min="14091" max="14091" width="7.7109375" style="207" customWidth="1"/>
    <col min="14092" max="14092" width="4.42578125" style="207" customWidth="1"/>
    <col min="14093" max="14093" width="11.42578125" style="207" bestFit="1" customWidth="1"/>
    <col min="14094" max="14094" width="7.28515625" style="207" customWidth="1"/>
    <col min="14095" max="14336" width="8.7109375" style="207"/>
    <col min="14337" max="14337" width="6.28515625" style="207" customWidth="1"/>
    <col min="14338" max="14338" width="11.28515625" style="207" customWidth="1"/>
    <col min="14339" max="14339" width="5.140625" style="207" customWidth="1"/>
    <col min="14340" max="14340" width="10.5703125" style="207" customWidth="1"/>
    <col min="14341" max="14341" width="12.42578125" style="207" customWidth="1"/>
    <col min="14342" max="14343" width="6.28515625" style="207" customWidth="1"/>
    <col min="14344" max="14344" width="3.85546875" style="207" customWidth="1"/>
    <col min="14345" max="14345" width="3.140625" style="207" customWidth="1"/>
    <col min="14346" max="14346" width="9" style="207" customWidth="1"/>
    <col min="14347" max="14347" width="7.7109375" style="207" customWidth="1"/>
    <col min="14348" max="14348" width="4.42578125" style="207" customWidth="1"/>
    <col min="14349" max="14349" width="11.42578125" style="207" bestFit="1" customWidth="1"/>
    <col min="14350" max="14350" width="7.28515625" style="207" customWidth="1"/>
    <col min="14351" max="14592" width="8.7109375" style="207"/>
    <col min="14593" max="14593" width="6.28515625" style="207" customWidth="1"/>
    <col min="14594" max="14594" width="11.28515625" style="207" customWidth="1"/>
    <col min="14595" max="14595" width="5.140625" style="207" customWidth="1"/>
    <col min="14596" max="14596" width="10.5703125" style="207" customWidth="1"/>
    <col min="14597" max="14597" width="12.42578125" style="207" customWidth="1"/>
    <col min="14598" max="14599" width="6.28515625" style="207" customWidth="1"/>
    <col min="14600" max="14600" width="3.85546875" style="207" customWidth="1"/>
    <col min="14601" max="14601" width="3.140625" style="207" customWidth="1"/>
    <col min="14602" max="14602" width="9" style="207" customWidth="1"/>
    <col min="14603" max="14603" width="7.7109375" style="207" customWidth="1"/>
    <col min="14604" max="14604" width="4.42578125" style="207" customWidth="1"/>
    <col min="14605" max="14605" width="11.42578125" style="207" bestFit="1" customWidth="1"/>
    <col min="14606" max="14606" width="7.28515625" style="207" customWidth="1"/>
    <col min="14607" max="14848" width="8.7109375" style="207"/>
    <col min="14849" max="14849" width="6.28515625" style="207" customWidth="1"/>
    <col min="14850" max="14850" width="11.28515625" style="207" customWidth="1"/>
    <col min="14851" max="14851" width="5.140625" style="207" customWidth="1"/>
    <col min="14852" max="14852" width="10.5703125" style="207" customWidth="1"/>
    <col min="14853" max="14853" width="12.42578125" style="207" customWidth="1"/>
    <col min="14854" max="14855" width="6.28515625" style="207" customWidth="1"/>
    <col min="14856" max="14856" width="3.85546875" style="207" customWidth="1"/>
    <col min="14857" max="14857" width="3.140625" style="207" customWidth="1"/>
    <col min="14858" max="14858" width="9" style="207" customWidth="1"/>
    <col min="14859" max="14859" width="7.7109375" style="207" customWidth="1"/>
    <col min="14860" max="14860" width="4.42578125" style="207" customWidth="1"/>
    <col min="14861" max="14861" width="11.42578125" style="207" bestFit="1" customWidth="1"/>
    <col min="14862" max="14862" width="7.28515625" style="207" customWidth="1"/>
    <col min="14863" max="15104" width="8.7109375" style="207"/>
    <col min="15105" max="15105" width="6.28515625" style="207" customWidth="1"/>
    <col min="15106" max="15106" width="11.28515625" style="207" customWidth="1"/>
    <col min="15107" max="15107" width="5.140625" style="207" customWidth="1"/>
    <col min="15108" max="15108" width="10.5703125" style="207" customWidth="1"/>
    <col min="15109" max="15109" width="12.42578125" style="207" customWidth="1"/>
    <col min="15110" max="15111" width="6.28515625" style="207" customWidth="1"/>
    <col min="15112" max="15112" width="3.85546875" style="207" customWidth="1"/>
    <col min="15113" max="15113" width="3.140625" style="207" customWidth="1"/>
    <col min="15114" max="15114" width="9" style="207" customWidth="1"/>
    <col min="15115" max="15115" width="7.7109375" style="207" customWidth="1"/>
    <col min="15116" max="15116" width="4.42578125" style="207" customWidth="1"/>
    <col min="15117" max="15117" width="11.42578125" style="207" bestFit="1" customWidth="1"/>
    <col min="15118" max="15118" width="7.28515625" style="207" customWidth="1"/>
    <col min="15119" max="15360" width="8.7109375" style="207"/>
    <col min="15361" max="15361" width="6.28515625" style="207" customWidth="1"/>
    <col min="15362" max="15362" width="11.28515625" style="207" customWidth="1"/>
    <col min="15363" max="15363" width="5.140625" style="207" customWidth="1"/>
    <col min="15364" max="15364" width="10.5703125" style="207" customWidth="1"/>
    <col min="15365" max="15365" width="12.42578125" style="207" customWidth="1"/>
    <col min="15366" max="15367" width="6.28515625" style="207" customWidth="1"/>
    <col min="15368" max="15368" width="3.85546875" style="207" customWidth="1"/>
    <col min="15369" max="15369" width="3.140625" style="207" customWidth="1"/>
    <col min="15370" max="15370" width="9" style="207" customWidth="1"/>
    <col min="15371" max="15371" width="7.7109375" style="207" customWidth="1"/>
    <col min="15372" max="15372" width="4.42578125" style="207" customWidth="1"/>
    <col min="15373" max="15373" width="11.42578125" style="207" bestFit="1" customWidth="1"/>
    <col min="15374" max="15374" width="7.28515625" style="207" customWidth="1"/>
    <col min="15375" max="15616" width="8.7109375" style="207"/>
    <col min="15617" max="15617" width="6.28515625" style="207" customWidth="1"/>
    <col min="15618" max="15618" width="11.28515625" style="207" customWidth="1"/>
    <col min="15619" max="15619" width="5.140625" style="207" customWidth="1"/>
    <col min="15620" max="15620" width="10.5703125" style="207" customWidth="1"/>
    <col min="15621" max="15621" width="12.42578125" style="207" customWidth="1"/>
    <col min="15622" max="15623" width="6.28515625" style="207" customWidth="1"/>
    <col min="15624" max="15624" width="3.85546875" style="207" customWidth="1"/>
    <col min="15625" max="15625" width="3.140625" style="207" customWidth="1"/>
    <col min="15626" max="15626" width="9" style="207" customWidth="1"/>
    <col min="15627" max="15627" width="7.7109375" style="207" customWidth="1"/>
    <col min="15628" max="15628" width="4.42578125" style="207" customWidth="1"/>
    <col min="15629" max="15629" width="11.42578125" style="207" bestFit="1" customWidth="1"/>
    <col min="15630" max="15630" width="7.28515625" style="207" customWidth="1"/>
    <col min="15631" max="15872" width="8.7109375" style="207"/>
    <col min="15873" max="15873" width="6.28515625" style="207" customWidth="1"/>
    <col min="15874" max="15874" width="11.28515625" style="207" customWidth="1"/>
    <col min="15875" max="15875" width="5.140625" style="207" customWidth="1"/>
    <col min="15876" max="15876" width="10.5703125" style="207" customWidth="1"/>
    <col min="15877" max="15877" width="12.42578125" style="207" customWidth="1"/>
    <col min="15878" max="15879" width="6.28515625" style="207" customWidth="1"/>
    <col min="15880" max="15880" width="3.85546875" style="207" customWidth="1"/>
    <col min="15881" max="15881" width="3.140625" style="207" customWidth="1"/>
    <col min="15882" max="15882" width="9" style="207" customWidth="1"/>
    <col min="15883" max="15883" width="7.7109375" style="207" customWidth="1"/>
    <col min="15884" max="15884" width="4.42578125" style="207" customWidth="1"/>
    <col min="15885" max="15885" width="11.42578125" style="207" bestFit="1" customWidth="1"/>
    <col min="15886" max="15886" width="7.28515625" style="207" customWidth="1"/>
    <col min="15887" max="16128" width="8.7109375" style="207"/>
    <col min="16129" max="16129" width="6.28515625" style="207" customWidth="1"/>
    <col min="16130" max="16130" width="11.28515625" style="207" customWidth="1"/>
    <col min="16131" max="16131" width="5.140625" style="207" customWidth="1"/>
    <col min="16132" max="16132" width="10.5703125" style="207" customWidth="1"/>
    <col min="16133" max="16133" width="12.42578125" style="207" customWidth="1"/>
    <col min="16134" max="16135" width="6.28515625" style="207" customWidth="1"/>
    <col min="16136" max="16136" width="3.85546875" style="207" customWidth="1"/>
    <col min="16137" max="16137" width="3.140625" style="207" customWidth="1"/>
    <col min="16138" max="16138" width="9" style="207" customWidth="1"/>
    <col min="16139" max="16139" width="7.7109375" style="207" customWidth="1"/>
    <col min="16140" max="16140" width="4.42578125" style="207" customWidth="1"/>
    <col min="16141" max="16141" width="11.42578125" style="207" bestFit="1" customWidth="1"/>
    <col min="16142" max="16142" width="7.28515625" style="207" customWidth="1"/>
    <col min="16143" max="16384" width="8.7109375" style="207"/>
  </cols>
  <sheetData>
    <row r="1" spans="1:14" x14ac:dyDescent="0.2">
      <c r="L1" s="208" t="s">
        <v>376</v>
      </c>
      <c r="M1" s="232"/>
      <c r="N1" s="209"/>
    </row>
    <row r="2" spans="1:14" x14ac:dyDescent="0.2">
      <c r="A2" s="210" t="s">
        <v>377</v>
      </c>
      <c r="B2" s="211"/>
      <c r="L2" s="210" t="s">
        <v>377</v>
      </c>
      <c r="M2" s="233"/>
      <c r="N2" s="211"/>
    </row>
    <row r="3" spans="1:14" x14ac:dyDescent="0.2">
      <c r="A3" s="212" t="s">
        <v>378</v>
      </c>
      <c r="B3" s="212" t="s">
        <v>379</v>
      </c>
      <c r="C3" s="212" t="s">
        <v>380</v>
      </c>
      <c r="D3" s="213"/>
      <c r="E3" s="213"/>
      <c r="F3" s="213"/>
      <c r="G3" s="213"/>
      <c r="H3" s="213"/>
      <c r="I3" s="214" t="s">
        <v>381</v>
      </c>
      <c r="J3" s="215"/>
      <c r="K3" s="214" t="s">
        <v>382</v>
      </c>
      <c r="L3" s="215"/>
      <c r="M3" s="234" t="s">
        <v>383</v>
      </c>
      <c r="N3" s="215"/>
    </row>
    <row r="4" spans="1:14" x14ac:dyDescent="0.2">
      <c r="A4" s="216" t="s">
        <v>384</v>
      </c>
      <c r="B4" s="217" t="s">
        <v>385</v>
      </c>
      <c r="C4" s="217" t="s">
        <v>386</v>
      </c>
      <c r="D4" s="218"/>
      <c r="E4" s="218"/>
      <c r="F4" s="218"/>
      <c r="G4" s="218"/>
      <c r="H4" s="218"/>
      <c r="I4" s="219" t="s">
        <v>387</v>
      </c>
      <c r="J4" s="220"/>
      <c r="K4" s="219" t="s">
        <v>388</v>
      </c>
      <c r="L4" s="220"/>
      <c r="M4" s="231">
        <v>113715.24</v>
      </c>
      <c r="N4" s="221">
        <f>VLOOKUP(A4,[1]Bal032022!A:N,14,0)</f>
        <v>0</v>
      </c>
    </row>
    <row r="5" spans="1:14" x14ac:dyDescent="0.2">
      <c r="A5" s="216" t="s">
        <v>389</v>
      </c>
      <c r="B5" s="217" t="s">
        <v>390</v>
      </c>
      <c r="C5" s="210" t="s">
        <v>377</v>
      </c>
      <c r="D5" s="217" t="s">
        <v>391</v>
      </c>
      <c r="E5" s="218"/>
      <c r="F5" s="218"/>
      <c r="G5" s="218"/>
      <c r="H5" s="218"/>
      <c r="I5" s="219" t="s">
        <v>387</v>
      </c>
      <c r="J5" s="220"/>
      <c r="K5" s="219" t="s">
        <v>392</v>
      </c>
      <c r="L5" s="220"/>
      <c r="M5" s="231">
        <v>133181.04</v>
      </c>
      <c r="N5" s="221">
        <f>VLOOKUP(A5,[1]Bal032022!A:N,14,0)</f>
        <v>0</v>
      </c>
    </row>
    <row r="6" spans="1:14" x14ac:dyDescent="0.2">
      <c r="A6" s="216" t="s">
        <v>393</v>
      </c>
      <c r="B6" s="217" t="s">
        <v>394</v>
      </c>
      <c r="C6" s="210" t="s">
        <v>377</v>
      </c>
      <c r="D6" s="217" t="s">
        <v>395</v>
      </c>
      <c r="E6" s="218"/>
      <c r="F6" s="218"/>
      <c r="G6" s="218"/>
      <c r="H6" s="218"/>
      <c r="I6" s="219" t="s">
        <v>396</v>
      </c>
      <c r="J6" s="220"/>
      <c r="K6" s="219" t="s">
        <v>397</v>
      </c>
      <c r="L6" s="220"/>
      <c r="M6" s="231">
        <v>52760.3</v>
      </c>
      <c r="N6" s="221">
        <f>VLOOKUP(A6,[1]Bal032022!A:N,14,0)</f>
        <v>0</v>
      </c>
    </row>
    <row r="7" spans="1:14" x14ac:dyDescent="0.2">
      <c r="A7" s="216" t="s">
        <v>398</v>
      </c>
      <c r="B7" s="217" t="s">
        <v>399</v>
      </c>
      <c r="C7" s="210" t="s">
        <v>377</v>
      </c>
      <c r="D7" s="217" t="s">
        <v>395</v>
      </c>
      <c r="E7" s="218"/>
      <c r="F7" s="218"/>
      <c r="G7" s="218"/>
      <c r="H7" s="218"/>
      <c r="I7" s="219" t="s">
        <v>396</v>
      </c>
      <c r="J7" s="220"/>
      <c r="K7" s="219" t="s">
        <v>397</v>
      </c>
      <c r="L7" s="220"/>
      <c r="M7" s="231">
        <v>52760.3</v>
      </c>
      <c r="N7" s="221">
        <f>VLOOKUP(A7,[1]Bal032022!A:N,14,0)</f>
        <v>0</v>
      </c>
    </row>
    <row r="8" spans="1:14" x14ac:dyDescent="0.2">
      <c r="A8" s="216" t="s">
        <v>400</v>
      </c>
      <c r="B8" s="217" t="s">
        <v>401</v>
      </c>
      <c r="C8" s="210" t="s">
        <v>377</v>
      </c>
      <c r="D8" s="217" t="s">
        <v>402</v>
      </c>
      <c r="E8" s="218"/>
      <c r="F8" s="218"/>
      <c r="G8" s="218"/>
      <c r="H8" s="218"/>
      <c r="I8" s="219" t="s">
        <v>403</v>
      </c>
      <c r="J8" s="220"/>
      <c r="K8" s="219" t="s">
        <v>403</v>
      </c>
      <c r="L8" s="220"/>
      <c r="M8" s="231">
        <v>0</v>
      </c>
      <c r="N8" s="221">
        <f>VLOOKUP(A8,[1]Bal032022!A:N,14,0)</f>
        <v>0</v>
      </c>
    </row>
    <row r="9" spans="1:14" x14ac:dyDescent="0.2">
      <c r="A9" s="222" t="s">
        <v>404</v>
      </c>
      <c r="B9" s="223" t="s">
        <v>405</v>
      </c>
      <c r="C9" s="210" t="s">
        <v>377</v>
      </c>
      <c r="D9" s="223" t="s">
        <v>406</v>
      </c>
      <c r="E9" s="224"/>
      <c r="F9" s="224"/>
      <c r="G9" s="224"/>
      <c r="H9" s="224"/>
      <c r="I9" s="225" t="s">
        <v>403</v>
      </c>
      <c r="J9" s="226"/>
      <c r="K9" s="225" t="s">
        <v>403</v>
      </c>
      <c r="L9" s="226"/>
      <c r="M9" s="235">
        <v>0</v>
      </c>
      <c r="N9" s="221">
        <f>VLOOKUP(A9,[1]Bal032022!A:N,14,0)</f>
        <v>0</v>
      </c>
    </row>
    <row r="10" spans="1:14" x14ac:dyDescent="0.2">
      <c r="A10" s="227" t="s">
        <v>377</v>
      </c>
      <c r="B10" s="228" t="s">
        <v>377</v>
      </c>
      <c r="C10" s="210" t="s">
        <v>377</v>
      </c>
      <c r="D10" s="228" t="s">
        <v>377</v>
      </c>
      <c r="E10" s="229"/>
      <c r="F10" s="229"/>
      <c r="G10" s="229"/>
      <c r="H10" s="229"/>
      <c r="I10" s="229"/>
      <c r="J10" s="229"/>
      <c r="K10" s="229"/>
      <c r="L10" s="229"/>
      <c r="M10" s="233"/>
      <c r="N10" s="221" t="e">
        <f>VLOOKUP(A10,[1]Bal032022!A:N,14,0)</f>
        <v>#REF!</v>
      </c>
    </row>
    <row r="11" spans="1:14" x14ac:dyDescent="0.2">
      <c r="A11" s="216" t="s">
        <v>407</v>
      </c>
      <c r="B11" s="217" t="s">
        <v>408</v>
      </c>
      <c r="C11" s="210" t="s">
        <v>377</v>
      </c>
      <c r="D11" s="217" t="s">
        <v>409</v>
      </c>
      <c r="E11" s="218"/>
      <c r="F11" s="218"/>
      <c r="G11" s="218"/>
      <c r="H11" s="218"/>
      <c r="I11" s="219" t="s">
        <v>410</v>
      </c>
      <c r="J11" s="220"/>
      <c r="K11" s="219" t="s">
        <v>411</v>
      </c>
      <c r="L11" s="220"/>
      <c r="M11" s="231">
        <v>-400.14</v>
      </c>
      <c r="N11" s="221">
        <f>VLOOKUP(A11,[1]Bal032022!A:N,14,0)</f>
        <v>0</v>
      </c>
    </row>
    <row r="12" spans="1:14" x14ac:dyDescent="0.2">
      <c r="A12" s="222" t="s">
        <v>412</v>
      </c>
      <c r="B12" s="223" t="s">
        <v>413</v>
      </c>
      <c r="C12" s="210" t="s">
        <v>377</v>
      </c>
      <c r="D12" s="223" t="s">
        <v>414</v>
      </c>
      <c r="E12" s="224"/>
      <c r="F12" s="224"/>
      <c r="G12" s="224"/>
      <c r="H12" s="224"/>
      <c r="I12" s="225" t="s">
        <v>415</v>
      </c>
      <c r="J12" s="226"/>
      <c r="K12" s="225" t="s">
        <v>416</v>
      </c>
      <c r="L12" s="226"/>
      <c r="M12" s="235">
        <v>-436.88</v>
      </c>
      <c r="N12" s="221">
        <f>VLOOKUP(A12,[1]Bal032022!A:N,14,0)</f>
        <v>0</v>
      </c>
    </row>
    <row r="13" spans="1:14" x14ac:dyDescent="0.2">
      <c r="A13" s="222" t="s">
        <v>417</v>
      </c>
      <c r="B13" s="223" t="s">
        <v>418</v>
      </c>
      <c r="C13" s="210" t="s">
        <v>377</v>
      </c>
      <c r="D13" s="223" t="s">
        <v>419</v>
      </c>
      <c r="E13" s="224"/>
      <c r="F13" s="224"/>
      <c r="G13" s="224"/>
      <c r="H13" s="224"/>
      <c r="I13" s="225" t="s">
        <v>420</v>
      </c>
      <c r="J13" s="226"/>
      <c r="K13" s="225" t="s">
        <v>421</v>
      </c>
      <c r="L13" s="226"/>
      <c r="M13" s="235">
        <v>-40.86</v>
      </c>
      <c r="N13" s="221">
        <f>VLOOKUP(A13,[1]Bal032022!A:N,14,0)</f>
        <v>0</v>
      </c>
    </row>
    <row r="14" spans="1:14" x14ac:dyDescent="0.2">
      <c r="A14" s="222" t="s">
        <v>422</v>
      </c>
      <c r="B14" s="223" t="s">
        <v>423</v>
      </c>
      <c r="C14" s="210" t="s">
        <v>377</v>
      </c>
      <c r="D14" s="223" t="s">
        <v>424</v>
      </c>
      <c r="E14" s="224"/>
      <c r="F14" s="224"/>
      <c r="G14" s="224"/>
      <c r="H14" s="224"/>
      <c r="I14" s="225" t="s">
        <v>425</v>
      </c>
      <c r="J14" s="226"/>
      <c r="K14" s="225" t="s">
        <v>426</v>
      </c>
      <c r="L14" s="226"/>
      <c r="M14" s="235">
        <v>-59.95</v>
      </c>
      <c r="N14" s="221">
        <f>VLOOKUP(A14,[1]Bal032022!A:N,14,0)</f>
        <v>0</v>
      </c>
    </row>
    <row r="15" spans="1:14" x14ac:dyDescent="0.2">
      <c r="A15" s="222" t="s">
        <v>427</v>
      </c>
      <c r="B15" s="223" t="s">
        <v>428</v>
      </c>
      <c r="C15" s="210" t="s">
        <v>377</v>
      </c>
      <c r="D15" s="223" t="s">
        <v>429</v>
      </c>
      <c r="E15" s="224"/>
      <c r="F15" s="224"/>
      <c r="G15" s="224"/>
      <c r="H15" s="224"/>
      <c r="I15" s="225" t="s">
        <v>430</v>
      </c>
      <c r="J15" s="226"/>
      <c r="K15" s="225" t="s">
        <v>431</v>
      </c>
      <c r="L15" s="226"/>
      <c r="M15" s="235">
        <v>137.55000000000001</v>
      </c>
      <c r="N15" s="221">
        <f>VLOOKUP(A15,[1]Bal032022!A:N,14,0)</f>
        <v>0</v>
      </c>
    </row>
    <row r="16" spans="1:14" x14ac:dyDescent="0.2">
      <c r="A16" s="227" t="s">
        <v>377</v>
      </c>
      <c r="B16" s="228" t="s">
        <v>377</v>
      </c>
      <c r="C16" s="210" t="s">
        <v>377</v>
      </c>
      <c r="D16" s="228" t="s">
        <v>377</v>
      </c>
      <c r="E16" s="229"/>
      <c r="F16" s="229"/>
      <c r="G16" s="229"/>
      <c r="H16" s="229"/>
      <c r="I16" s="229"/>
      <c r="J16" s="229"/>
      <c r="K16" s="229"/>
      <c r="L16" s="229"/>
      <c r="M16" s="233"/>
      <c r="N16" s="221" t="e">
        <f>VLOOKUP(A16,[1]Bal032022!A:N,14,0)</f>
        <v>#REF!</v>
      </c>
    </row>
    <row r="17" spans="1:14" x14ac:dyDescent="0.2">
      <c r="A17" s="216" t="s">
        <v>432</v>
      </c>
      <c r="B17" s="217" t="s">
        <v>433</v>
      </c>
      <c r="C17" s="210" t="s">
        <v>377</v>
      </c>
      <c r="D17" s="217" t="s">
        <v>434</v>
      </c>
      <c r="E17" s="218"/>
      <c r="F17" s="218"/>
      <c r="G17" s="218"/>
      <c r="H17" s="218"/>
      <c r="I17" s="219" t="s">
        <v>435</v>
      </c>
      <c r="J17" s="220"/>
      <c r="K17" s="219" t="s">
        <v>436</v>
      </c>
      <c r="L17" s="220"/>
      <c r="M17" s="231">
        <v>476.61</v>
      </c>
      <c r="N17" s="221">
        <f>VLOOKUP(A17,[1]Bal032022!A:N,14,0)</f>
        <v>0</v>
      </c>
    </row>
    <row r="18" spans="1:14" x14ac:dyDescent="0.2">
      <c r="A18" s="222" t="s">
        <v>437</v>
      </c>
      <c r="B18" s="223" t="s">
        <v>438</v>
      </c>
      <c r="C18" s="210" t="s">
        <v>377</v>
      </c>
      <c r="D18" s="223" t="s">
        <v>439</v>
      </c>
      <c r="E18" s="224"/>
      <c r="F18" s="224"/>
      <c r="G18" s="224"/>
      <c r="H18" s="224"/>
      <c r="I18" s="225" t="s">
        <v>440</v>
      </c>
      <c r="J18" s="226"/>
      <c r="K18" s="225" t="s">
        <v>440</v>
      </c>
      <c r="L18" s="226"/>
      <c r="M18" s="235">
        <v>0</v>
      </c>
      <c r="N18" s="221" t="e">
        <f>VLOOKUP(A18,[1]Bal032022!A:N,14,0)</f>
        <v>#N/A</v>
      </c>
    </row>
    <row r="19" spans="1:14" x14ac:dyDescent="0.2">
      <c r="A19" s="222" t="s">
        <v>441</v>
      </c>
      <c r="B19" s="223" t="s">
        <v>442</v>
      </c>
      <c r="C19" s="210" t="s">
        <v>377</v>
      </c>
      <c r="D19" s="223" t="s">
        <v>443</v>
      </c>
      <c r="E19" s="224"/>
      <c r="F19" s="224"/>
      <c r="G19" s="224"/>
      <c r="H19" s="224"/>
      <c r="I19" s="225" t="s">
        <v>444</v>
      </c>
      <c r="J19" s="226"/>
      <c r="K19" s="225" t="s">
        <v>445</v>
      </c>
      <c r="L19" s="226"/>
      <c r="M19" s="235">
        <v>476.61</v>
      </c>
      <c r="N19" s="221" t="e">
        <f>VLOOKUP(A19,[1]Bal032022!A:N,14,0)</f>
        <v>#N/A</v>
      </c>
    </row>
    <row r="20" spans="1:14" x14ac:dyDescent="0.2">
      <c r="A20" s="227" t="s">
        <v>377</v>
      </c>
      <c r="B20" s="228" t="s">
        <v>377</v>
      </c>
      <c r="C20" s="210" t="s">
        <v>377</v>
      </c>
      <c r="D20" s="228" t="s">
        <v>377</v>
      </c>
      <c r="E20" s="229"/>
      <c r="F20" s="229"/>
      <c r="G20" s="229"/>
      <c r="H20" s="229"/>
      <c r="I20" s="229"/>
      <c r="J20" s="229"/>
      <c r="K20" s="229"/>
      <c r="L20" s="229"/>
      <c r="M20" s="233"/>
      <c r="N20" s="221" t="e">
        <f>VLOOKUP(A20,[1]Bal032022!A:N,14,0)</f>
        <v>#REF!</v>
      </c>
    </row>
    <row r="21" spans="1:14" x14ac:dyDescent="0.2">
      <c r="A21" s="216" t="s">
        <v>446</v>
      </c>
      <c r="B21" s="217" t="s">
        <v>447</v>
      </c>
      <c r="C21" s="210" t="s">
        <v>377</v>
      </c>
      <c r="D21" s="217" t="s">
        <v>448</v>
      </c>
      <c r="E21" s="218"/>
      <c r="F21" s="218"/>
      <c r="G21" s="218"/>
      <c r="H21" s="218"/>
      <c r="I21" s="219" t="s">
        <v>449</v>
      </c>
      <c r="J21" s="220"/>
      <c r="K21" s="219" t="s">
        <v>450</v>
      </c>
      <c r="L21" s="220"/>
      <c r="M21" s="231">
        <v>18782.04</v>
      </c>
      <c r="N21" s="221">
        <f>VLOOKUP(A21,[1]Bal032022!A:N,14,0)</f>
        <v>0</v>
      </c>
    </row>
    <row r="22" spans="1:14" x14ac:dyDescent="0.2">
      <c r="A22" s="222" t="s">
        <v>451</v>
      </c>
      <c r="B22" s="223" t="s">
        <v>452</v>
      </c>
      <c r="C22" s="210" t="s">
        <v>377</v>
      </c>
      <c r="D22" s="223" t="s">
        <v>453</v>
      </c>
      <c r="E22" s="224"/>
      <c r="F22" s="224"/>
      <c r="G22" s="224"/>
      <c r="H22" s="224"/>
      <c r="I22" s="225" t="s">
        <v>454</v>
      </c>
      <c r="J22" s="226"/>
      <c r="K22" s="225" t="s">
        <v>455</v>
      </c>
      <c r="L22" s="226"/>
      <c r="M22" s="235">
        <v>-282958.11</v>
      </c>
      <c r="N22" s="221">
        <f>VLOOKUP(A22,[1]Bal032022!A:N,14,0)</f>
        <v>0</v>
      </c>
    </row>
    <row r="23" spans="1:14" x14ac:dyDescent="0.2">
      <c r="A23" s="222" t="s">
        <v>456</v>
      </c>
      <c r="B23" s="223" t="s">
        <v>457</v>
      </c>
      <c r="C23" s="210" t="s">
        <v>377</v>
      </c>
      <c r="D23" s="223" t="s">
        <v>458</v>
      </c>
      <c r="E23" s="224"/>
      <c r="F23" s="224"/>
      <c r="G23" s="224"/>
      <c r="H23" s="224"/>
      <c r="I23" s="225" t="s">
        <v>459</v>
      </c>
      <c r="J23" s="226"/>
      <c r="K23" s="225" t="s">
        <v>425</v>
      </c>
      <c r="L23" s="226"/>
      <c r="M23" s="235">
        <v>785.8</v>
      </c>
      <c r="N23" s="221">
        <f>VLOOKUP(A23,[1]Bal032022!A:N,14,0)</f>
        <v>0</v>
      </c>
    </row>
    <row r="24" spans="1:14" x14ac:dyDescent="0.2">
      <c r="A24" s="222" t="s">
        <v>460</v>
      </c>
      <c r="B24" s="223" t="s">
        <v>461</v>
      </c>
      <c r="C24" s="210" t="s">
        <v>377</v>
      </c>
      <c r="D24" s="223" t="s">
        <v>462</v>
      </c>
      <c r="E24" s="224"/>
      <c r="F24" s="224"/>
      <c r="G24" s="224"/>
      <c r="H24" s="224"/>
      <c r="I24" s="225" t="s">
        <v>463</v>
      </c>
      <c r="J24" s="226"/>
      <c r="K24" s="225" t="s">
        <v>464</v>
      </c>
      <c r="L24" s="226"/>
      <c r="M24" s="235">
        <v>17483.8</v>
      </c>
      <c r="N24" s="221">
        <f>VLOOKUP(A24,[1]Bal032022!A:N,14,0)</f>
        <v>0</v>
      </c>
    </row>
    <row r="25" spans="1:14" x14ac:dyDescent="0.2">
      <c r="A25" s="222" t="s">
        <v>465</v>
      </c>
      <c r="B25" s="223" t="s">
        <v>466</v>
      </c>
      <c r="C25" s="210" t="s">
        <v>377</v>
      </c>
      <c r="D25" s="223" t="s">
        <v>467</v>
      </c>
      <c r="E25" s="224"/>
      <c r="F25" s="224"/>
      <c r="G25" s="224"/>
      <c r="H25" s="224"/>
      <c r="I25" s="225" t="s">
        <v>468</v>
      </c>
      <c r="J25" s="226"/>
      <c r="K25" s="225" t="s">
        <v>469</v>
      </c>
      <c r="L25" s="226"/>
      <c r="M25" s="235">
        <v>273673.78000000003</v>
      </c>
      <c r="N25" s="221">
        <f>VLOOKUP(A25,[1]Bal032022!A:N,14,0)</f>
        <v>0</v>
      </c>
    </row>
    <row r="26" spans="1:14" x14ac:dyDescent="0.2">
      <c r="A26" s="222" t="s">
        <v>470</v>
      </c>
      <c r="B26" s="223" t="s">
        <v>471</v>
      </c>
      <c r="C26" s="210" t="s">
        <v>377</v>
      </c>
      <c r="D26" s="223" t="s">
        <v>472</v>
      </c>
      <c r="E26" s="224"/>
      <c r="F26" s="224"/>
      <c r="G26" s="224"/>
      <c r="H26" s="224"/>
      <c r="I26" s="225" t="s">
        <v>473</v>
      </c>
      <c r="J26" s="226"/>
      <c r="K26" s="225" t="s">
        <v>474</v>
      </c>
      <c r="L26" s="226"/>
      <c r="M26" s="235">
        <v>9796.77</v>
      </c>
      <c r="N26" s="221">
        <f>VLOOKUP(A26,[1]Bal032022!A:N,14,0)</f>
        <v>0</v>
      </c>
    </row>
    <row r="27" spans="1:14" x14ac:dyDescent="0.2">
      <c r="A27" s="227" t="s">
        <v>377</v>
      </c>
      <c r="B27" s="228" t="s">
        <v>377</v>
      </c>
      <c r="C27" s="210" t="s">
        <v>377</v>
      </c>
      <c r="D27" s="228" t="s">
        <v>377</v>
      </c>
      <c r="E27" s="229"/>
      <c r="F27" s="229"/>
      <c r="G27" s="229"/>
      <c r="H27" s="229"/>
      <c r="I27" s="229"/>
      <c r="J27" s="229"/>
      <c r="K27" s="229"/>
      <c r="L27" s="229"/>
      <c r="M27" s="233"/>
      <c r="N27" s="221" t="e">
        <f>VLOOKUP(A27,[1]Bal032022!A:N,14,0)</f>
        <v>#REF!</v>
      </c>
    </row>
    <row r="28" spans="1:14" x14ac:dyDescent="0.2">
      <c r="A28" s="216" t="s">
        <v>475</v>
      </c>
      <c r="B28" s="217" t="s">
        <v>476</v>
      </c>
      <c r="C28" s="210" t="s">
        <v>377</v>
      </c>
      <c r="D28" s="217" t="s">
        <v>477</v>
      </c>
      <c r="E28" s="218"/>
      <c r="F28" s="218"/>
      <c r="G28" s="218"/>
      <c r="H28" s="218"/>
      <c r="I28" s="219" t="s">
        <v>478</v>
      </c>
      <c r="J28" s="220"/>
      <c r="K28" s="219" t="s">
        <v>479</v>
      </c>
      <c r="L28" s="220"/>
      <c r="M28" s="231">
        <v>33901.79</v>
      </c>
      <c r="N28" s="221">
        <f>VLOOKUP(A28,[1]Bal032022!A:N,14,0)</f>
        <v>0</v>
      </c>
    </row>
    <row r="29" spans="1:14" x14ac:dyDescent="0.2">
      <c r="A29" s="222" t="s">
        <v>480</v>
      </c>
      <c r="B29" s="223" t="s">
        <v>481</v>
      </c>
      <c r="C29" s="210" t="s">
        <v>377</v>
      </c>
      <c r="D29" s="223" t="s">
        <v>482</v>
      </c>
      <c r="E29" s="224"/>
      <c r="F29" s="224"/>
      <c r="G29" s="224"/>
      <c r="H29" s="224"/>
      <c r="I29" s="225" t="s">
        <v>483</v>
      </c>
      <c r="J29" s="226"/>
      <c r="K29" s="225" t="s">
        <v>425</v>
      </c>
      <c r="L29" s="226"/>
      <c r="M29" s="235">
        <v>11261.46</v>
      </c>
      <c r="N29" s="221">
        <f>VLOOKUP(A29,[1]Bal032022!A:N,14,0)</f>
        <v>0</v>
      </c>
    </row>
    <row r="30" spans="1:14" x14ac:dyDescent="0.2">
      <c r="A30" s="222" t="s">
        <v>484</v>
      </c>
      <c r="B30" s="223" t="s">
        <v>485</v>
      </c>
      <c r="C30" s="210" t="s">
        <v>377</v>
      </c>
      <c r="D30" s="223" t="s">
        <v>486</v>
      </c>
      <c r="E30" s="224"/>
      <c r="F30" s="224"/>
      <c r="G30" s="224"/>
      <c r="H30" s="224"/>
      <c r="I30" s="225" t="s">
        <v>487</v>
      </c>
      <c r="J30" s="226"/>
      <c r="K30" s="225" t="s">
        <v>425</v>
      </c>
      <c r="L30" s="226"/>
      <c r="M30" s="235">
        <v>69.77</v>
      </c>
      <c r="N30" s="221">
        <f>VLOOKUP(A30,[1]Bal032022!A:N,14,0)</f>
        <v>0</v>
      </c>
    </row>
    <row r="31" spans="1:14" x14ac:dyDescent="0.2">
      <c r="A31" s="222" t="s">
        <v>488</v>
      </c>
      <c r="B31" s="223" t="s">
        <v>489</v>
      </c>
      <c r="C31" s="210" t="s">
        <v>377</v>
      </c>
      <c r="D31" s="223" t="s">
        <v>490</v>
      </c>
      <c r="E31" s="224"/>
      <c r="F31" s="224"/>
      <c r="G31" s="224"/>
      <c r="H31" s="224"/>
      <c r="I31" s="225" t="s">
        <v>491</v>
      </c>
      <c r="J31" s="226"/>
      <c r="K31" s="225" t="s">
        <v>425</v>
      </c>
      <c r="L31" s="226"/>
      <c r="M31" s="235">
        <v>1659.12</v>
      </c>
      <c r="N31" s="221">
        <f>VLOOKUP(A31,[1]Bal032022!A:N,14,0)</f>
        <v>0</v>
      </c>
    </row>
    <row r="32" spans="1:14" x14ac:dyDescent="0.2">
      <c r="A32" s="222" t="s">
        <v>492</v>
      </c>
      <c r="B32" s="223" t="s">
        <v>493</v>
      </c>
      <c r="C32" s="210" t="s">
        <v>377</v>
      </c>
      <c r="D32" s="223" t="s">
        <v>494</v>
      </c>
      <c r="E32" s="224"/>
      <c r="F32" s="224"/>
      <c r="G32" s="224"/>
      <c r="H32" s="224"/>
      <c r="I32" s="225" t="s">
        <v>495</v>
      </c>
      <c r="J32" s="226"/>
      <c r="K32" s="225" t="s">
        <v>495</v>
      </c>
      <c r="L32" s="226"/>
      <c r="M32" s="235">
        <v>0</v>
      </c>
      <c r="N32" s="221" t="e">
        <f>VLOOKUP(A32,[1]Bal032022!A:N,14,0)</f>
        <v>#N/A</v>
      </c>
    </row>
    <row r="33" spans="1:14" x14ac:dyDescent="0.2">
      <c r="A33" s="222" t="s">
        <v>496</v>
      </c>
      <c r="B33" s="223" t="s">
        <v>497</v>
      </c>
      <c r="C33" s="210" t="s">
        <v>377</v>
      </c>
      <c r="D33" s="223" t="s">
        <v>498</v>
      </c>
      <c r="E33" s="224"/>
      <c r="F33" s="224"/>
      <c r="G33" s="224"/>
      <c r="H33" s="224"/>
      <c r="I33" s="225" t="s">
        <v>499</v>
      </c>
      <c r="J33" s="226"/>
      <c r="K33" s="225" t="s">
        <v>500</v>
      </c>
      <c r="L33" s="226"/>
      <c r="M33" s="235">
        <v>26261.62</v>
      </c>
      <c r="N33" s="221">
        <f>VLOOKUP(A33,[1]Bal032022!A:N,14,0)</f>
        <v>0</v>
      </c>
    </row>
    <row r="34" spans="1:14" x14ac:dyDescent="0.2">
      <c r="A34" s="222" t="s">
        <v>501</v>
      </c>
      <c r="B34" s="223" t="s">
        <v>502</v>
      </c>
      <c r="C34" s="210" t="s">
        <v>377</v>
      </c>
      <c r="D34" s="223" t="s">
        <v>503</v>
      </c>
      <c r="E34" s="224"/>
      <c r="F34" s="224"/>
      <c r="G34" s="224"/>
      <c r="H34" s="224"/>
      <c r="I34" s="225" t="s">
        <v>504</v>
      </c>
      <c r="J34" s="226"/>
      <c r="K34" s="225" t="s">
        <v>505</v>
      </c>
      <c r="L34" s="226"/>
      <c r="M34" s="235">
        <v>-5350.18</v>
      </c>
      <c r="N34" s="221" t="e">
        <f>VLOOKUP(A34,[1]Bal032022!A:N,14,0)</f>
        <v>#N/A</v>
      </c>
    </row>
    <row r="35" spans="1:14" x14ac:dyDescent="0.2">
      <c r="A35" s="227" t="s">
        <v>377</v>
      </c>
      <c r="B35" s="228" t="s">
        <v>377</v>
      </c>
      <c r="C35" s="210" t="s">
        <v>377</v>
      </c>
      <c r="D35" s="228" t="s">
        <v>377</v>
      </c>
      <c r="E35" s="229"/>
      <c r="F35" s="229"/>
      <c r="G35" s="229"/>
      <c r="H35" s="229"/>
      <c r="I35" s="229"/>
      <c r="J35" s="229"/>
      <c r="K35" s="229"/>
      <c r="L35" s="229"/>
      <c r="M35" s="233"/>
      <c r="N35" s="221" t="e">
        <f>VLOOKUP(A35,[1]Bal032022!A:N,14,0)</f>
        <v>#REF!</v>
      </c>
    </row>
    <row r="36" spans="1:14" x14ac:dyDescent="0.2">
      <c r="A36" s="216" t="s">
        <v>506</v>
      </c>
      <c r="B36" s="217" t="s">
        <v>507</v>
      </c>
      <c r="C36" s="210" t="s">
        <v>377</v>
      </c>
      <c r="D36" s="217" t="s">
        <v>434</v>
      </c>
      <c r="E36" s="218"/>
      <c r="F36" s="218"/>
      <c r="G36" s="218"/>
      <c r="H36" s="218"/>
      <c r="I36" s="219" t="s">
        <v>508</v>
      </c>
      <c r="J36" s="220"/>
      <c r="K36" s="219" t="s">
        <v>508</v>
      </c>
      <c r="L36" s="220"/>
      <c r="M36" s="231">
        <v>0</v>
      </c>
      <c r="N36" s="221" t="e">
        <f>VLOOKUP(A36,[1]Bal032022!A:N,14,0)</f>
        <v>#N/A</v>
      </c>
    </row>
    <row r="37" spans="1:14" x14ac:dyDescent="0.2">
      <c r="A37" s="222" t="s">
        <v>509</v>
      </c>
      <c r="B37" s="223" t="s">
        <v>510</v>
      </c>
      <c r="C37" s="210" t="s">
        <v>377</v>
      </c>
      <c r="D37" s="223" t="s">
        <v>511</v>
      </c>
      <c r="E37" s="224"/>
      <c r="F37" s="224"/>
      <c r="G37" s="224"/>
      <c r="H37" s="224"/>
      <c r="I37" s="225" t="s">
        <v>508</v>
      </c>
      <c r="J37" s="226"/>
      <c r="K37" s="225" t="s">
        <v>508</v>
      </c>
      <c r="L37" s="226"/>
      <c r="M37" s="235">
        <v>0</v>
      </c>
      <c r="N37" s="221" t="e">
        <f>VLOOKUP(A37,[1]Bal032022!A:N,14,0)</f>
        <v>#N/A</v>
      </c>
    </row>
    <row r="38" spans="1:14" x14ac:dyDescent="0.2">
      <c r="A38" s="227" t="s">
        <v>377</v>
      </c>
      <c r="B38" s="228" t="s">
        <v>377</v>
      </c>
      <c r="C38" s="210" t="s">
        <v>377</v>
      </c>
      <c r="D38" s="228" t="s">
        <v>377</v>
      </c>
      <c r="E38" s="229"/>
      <c r="F38" s="229"/>
      <c r="G38" s="229"/>
      <c r="H38" s="229"/>
      <c r="I38" s="229"/>
      <c r="J38" s="229"/>
      <c r="K38" s="229"/>
      <c r="L38" s="229"/>
      <c r="M38" s="233"/>
      <c r="N38" s="221" t="e">
        <f>VLOOKUP(A38,[1]Bal032022!A:N,14,0)</f>
        <v>#REF!</v>
      </c>
    </row>
    <row r="39" spans="1:14" x14ac:dyDescent="0.2">
      <c r="A39" s="216" t="s">
        <v>512</v>
      </c>
      <c r="B39" s="217" t="s">
        <v>513</v>
      </c>
      <c r="C39" s="210" t="s">
        <v>377</v>
      </c>
      <c r="D39" s="217" t="s">
        <v>514</v>
      </c>
      <c r="E39" s="218"/>
      <c r="F39" s="218"/>
      <c r="G39" s="218"/>
      <c r="H39" s="218"/>
      <c r="I39" s="219" t="s">
        <v>515</v>
      </c>
      <c r="J39" s="220"/>
      <c r="K39" s="219" t="s">
        <v>516</v>
      </c>
      <c r="L39" s="220"/>
      <c r="M39" s="231">
        <v>80420.740000000005</v>
      </c>
      <c r="N39" s="221">
        <f>VLOOKUP(A39,[1]Bal032022!A:N,14,0)</f>
        <v>0</v>
      </c>
    </row>
    <row r="40" spans="1:14" x14ac:dyDescent="0.2">
      <c r="A40" s="216" t="s">
        <v>517</v>
      </c>
      <c r="B40" s="217" t="s">
        <v>518</v>
      </c>
      <c r="C40" s="210" t="s">
        <v>377</v>
      </c>
      <c r="D40" s="217" t="s">
        <v>519</v>
      </c>
      <c r="E40" s="218"/>
      <c r="F40" s="218"/>
      <c r="G40" s="218"/>
      <c r="H40" s="218"/>
      <c r="I40" s="219" t="s">
        <v>520</v>
      </c>
      <c r="J40" s="220"/>
      <c r="K40" s="219" t="s">
        <v>521</v>
      </c>
      <c r="L40" s="220"/>
      <c r="M40" s="231">
        <v>66220.210000000006</v>
      </c>
      <c r="N40" s="221">
        <f>VLOOKUP(A40,[1]Bal032022!A:N,14,0)</f>
        <v>0</v>
      </c>
    </row>
    <row r="41" spans="1:14" x14ac:dyDescent="0.2">
      <c r="A41" s="216" t="s">
        <v>522</v>
      </c>
      <c r="B41" s="217" t="s">
        <v>523</v>
      </c>
      <c r="C41" s="210" t="s">
        <v>377</v>
      </c>
      <c r="D41" s="217" t="s">
        <v>524</v>
      </c>
      <c r="E41" s="218"/>
      <c r="F41" s="218"/>
      <c r="G41" s="218"/>
      <c r="H41" s="218"/>
      <c r="I41" s="219" t="s">
        <v>520</v>
      </c>
      <c r="J41" s="220"/>
      <c r="K41" s="219" t="s">
        <v>521</v>
      </c>
      <c r="L41" s="220"/>
      <c r="M41" s="231">
        <v>66220.210000000006</v>
      </c>
      <c r="N41" s="221">
        <f>VLOOKUP(A41,[1]Bal032022!A:N,14,0)</f>
        <v>0</v>
      </c>
    </row>
    <row r="42" spans="1:14" x14ac:dyDescent="0.2">
      <c r="A42" s="222" t="s">
        <v>525</v>
      </c>
      <c r="B42" s="223" t="s">
        <v>526</v>
      </c>
      <c r="C42" s="210" t="s">
        <v>377</v>
      </c>
      <c r="D42" s="223" t="s">
        <v>527</v>
      </c>
      <c r="E42" s="224"/>
      <c r="F42" s="224"/>
      <c r="G42" s="224"/>
      <c r="H42" s="224"/>
      <c r="I42" s="225" t="s">
        <v>528</v>
      </c>
      <c r="J42" s="226"/>
      <c r="K42" s="225" t="s">
        <v>529</v>
      </c>
      <c r="L42" s="226"/>
      <c r="M42" s="235">
        <v>17193.34</v>
      </c>
      <c r="N42" s="221">
        <f>VLOOKUP(A42,[1]Bal032022!A:N,14,0)</f>
        <v>0</v>
      </c>
    </row>
    <row r="43" spans="1:14" x14ac:dyDescent="0.2">
      <c r="A43" s="222" t="s">
        <v>530</v>
      </c>
      <c r="B43" s="223" t="s">
        <v>531</v>
      </c>
      <c r="C43" s="210" t="s">
        <v>377</v>
      </c>
      <c r="D43" s="223" t="s">
        <v>532</v>
      </c>
      <c r="E43" s="224"/>
      <c r="F43" s="224"/>
      <c r="G43" s="224"/>
      <c r="H43" s="224"/>
      <c r="I43" s="225" t="s">
        <v>533</v>
      </c>
      <c r="J43" s="226"/>
      <c r="K43" s="225" t="s">
        <v>534</v>
      </c>
      <c r="L43" s="226"/>
      <c r="M43" s="235">
        <v>28150.45</v>
      </c>
      <c r="N43" s="221">
        <f>VLOOKUP(A43,[1]Bal032022!A:N,14,0)</f>
        <v>0</v>
      </c>
    </row>
    <row r="44" spans="1:14" x14ac:dyDescent="0.2">
      <c r="A44" s="222" t="s">
        <v>535</v>
      </c>
      <c r="B44" s="223" t="s">
        <v>536</v>
      </c>
      <c r="C44" s="210" t="s">
        <v>377</v>
      </c>
      <c r="D44" s="223" t="s">
        <v>537</v>
      </c>
      <c r="E44" s="224"/>
      <c r="F44" s="224"/>
      <c r="G44" s="224"/>
      <c r="H44" s="224"/>
      <c r="I44" s="225" t="s">
        <v>538</v>
      </c>
      <c r="J44" s="226"/>
      <c r="K44" s="225" t="s">
        <v>539</v>
      </c>
      <c r="L44" s="226"/>
      <c r="M44" s="235">
        <v>21718.07</v>
      </c>
      <c r="N44" s="221">
        <f>VLOOKUP(A44,[1]Bal032022!A:N,14,0)</f>
        <v>0</v>
      </c>
    </row>
    <row r="45" spans="1:14" x14ac:dyDescent="0.2">
      <c r="A45" s="222" t="s">
        <v>540</v>
      </c>
      <c r="B45" s="223" t="s">
        <v>541</v>
      </c>
      <c r="C45" s="210" t="s">
        <v>377</v>
      </c>
      <c r="D45" s="223" t="s">
        <v>542</v>
      </c>
      <c r="E45" s="224"/>
      <c r="F45" s="224"/>
      <c r="G45" s="224"/>
      <c r="H45" s="224"/>
      <c r="I45" s="225" t="s">
        <v>543</v>
      </c>
      <c r="J45" s="226"/>
      <c r="K45" s="225" t="s">
        <v>544</v>
      </c>
      <c r="L45" s="226"/>
      <c r="M45" s="235">
        <v>-841.65</v>
      </c>
      <c r="N45" s="221">
        <f>VLOOKUP(A45,[1]Bal032022!A:N,14,0)</f>
        <v>0</v>
      </c>
    </row>
    <row r="46" spans="1:14" x14ac:dyDescent="0.2">
      <c r="A46" s="227" t="s">
        <v>377</v>
      </c>
      <c r="B46" s="228" t="s">
        <v>377</v>
      </c>
      <c r="C46" s="210" t="s">
        <v>377</v>
      </c>
      <c r="D46" s="228" t="s">
        <v>377</v>
      </c>
      <c r="E46" s="229"/>
      <c r="F46" s="229"/>
      <c r="G46" s="229"/>
      <c r="H46" s="229"/>
      <c r="I46" s="229"/>
      <c r="J46" s="229"/>
      <c r="K46" s="229"/>
      <c r="L46" s="229"/>
      <c r="M46" s="233"/>
      <c r="N46" s="221" t="e">
        <f>VLOOKUP(A46,[1]Bal032022!A:N,14,0)</f>
        <v>#REF!</v>
      </c>
    </row>
    <row r="47" spans="1:14" x14ac:dyDescent="0.2">
      <c r="A47" s="216" t="s">
        <v>545</v>
      </c>
      <c r="B47" s="217" t="s">
        <v>546</v>
      </c>
      <c r="C47" s="210" t="s">
        <v>377</v>
      </c>
      <c r="D47" s="217" t="s">
        <v>547</v>
      </c>
      <c r="E47" s="218"/>
      <c r="F47" s="218"/>
      <c r="G47" s="218"/>
      <c r="H47" s="218"/>
      <c r="I47" s="219" t="s">
        <v>548</v>
      </c>
      <c r="J47" s="220"/>
      <c r="K47" s="219" t="s">
        <v>549</v>
      </c>
      <c r="L47" s="220"/>
      <c r="M47" s="231">
        <v>18342.07</v>
      </c>
      <c r="N47" s="221">
        <f>VLOOKUP(A47,[1]Bal032022!A:N,14,0)</f>
        <v>0</v>
      </c>
    </row>
    <row r="48" spans="1:14" x14ac:dyDescent="0.2">
      <c r="A48" s="216" t="s">
        <v>550</v>
      </c>
      <c r="B48" s="217" t="s">
        <v>551</v>
      </c>
      <c r="C48" s="210" t="s">
        <v>377</v>
      </c>
      <c r="D48" s="217" t="s">
        <v>552</v>
      </c>
      <c r="E48" s="218"/>
      <c r="F48" s="218"/>
      <c r="G48" s="218"/>
      <c r="H48" s="218"/>
      <c r="I48" s="219" t="s">
        <v>548</v>
      </c>
      <c r="J48" s="220"/>
      <c r="K48" s="219" t="s">
        <v>549</v>
      </c>
      <c r="L48" s="220"/>
      <c r="M48" s="231">
        <v>18342.07</v>
      </c>
      <c r="N48" s="221">
        <f>VLOOKUP(A48,[1]Bal032022!A:N,14,0)</f>
        <v>0</v>
      </c>
    </row>
    <row r="49" spans="1:14" x14ac:dyDescent="0.2">
      <c r="A49" s="222" t="s">
        <v>553</v>
      </c>
      <c r="B49" s="223" t="s">
        <v>554</v>
      </c>
      <c r="C49" s="210" t="s">
        <v>377</v>
      </c>
      <c r="D49" s="223" t="s">
        <v>555</v>
      </c>
      <c r="E49" s="224"/>
      <c r="F49" s="224"/>
      <c r="G49" s="224"/>
      <c r="H49" s="224"/>
      <c r="I49" s="225" t="s">
        <v>556</v>
      </c>
      <c r="J49" s="226"/>
      <c r="K49" s="225" t="s">
        <v>556</v>
      </c>
      <c r="L49" s="226"/>
      <c r="M49" s="235">
        <v>0</v>
      </c>
      <c r="N49" s="221">
        <f>VLOOKUP(A49,[1]Bal032022!A:N,14,0)</f>
        <v>0</v>
      </c>
    </row>
    <row r="50" spans="1:14" x14ac:dyDescent="0.2">
      <c r="A50" s="222" t="s">
        <v>557</v>
      </c>
      <c r="B50" s="223" t="s">
        <v>558</v>
      </c>
      <c r="C50" s="210" t="s">
        <v>377</v>
      </c>
      <c r="D50" s="223" t="s">
        <v>559</v>
      </c>
      <c r="E50" s="224"/>
      <c r="F50" s="224"/>
      <c r="G50" s="224"/>
      <c r="H50" s="224"/>
      <c r="I50" s="225" t="s">
        <v>560</v>
      </c>
      <c r="J50" s="226"/>
      <c r="K50" s="225" t="s">
        <v>561</v>
      </c>
      <c r="L50" s="226"/>
      <c r="M50" s="235">
        <v>14025.25</v>
      </c>
      <c r="N50" s="221">
        <f>VLOOKUP(A50,[1]Bal032022!A:N,14,0)</f>
        <v>0</v>
      </c>
    </row>
    <row r="51" spans="1:14" x14ac:dyDescent="0.2">
      <c r="A51" s="222" t="s">
        <v>562</v>
      </c>
      <c r="B51" s="223" t="s">
        <v>563</v>
      </c>
      <c r="C51" s="210" t="s">
        <v>377</v>
      </c>
      <c r="D51" s="223" t="s">
        <v>564</v>
      </c>
      <c r="E51" s="224"/>
      <c r="F51" s="224"/>
      <c r="G51" s="224"/>
      <c r="H51" s="224"/>
      <c r="I51" s="225" t="s">
        <v>425</v>
      </c>
      <c r="J51" s="226"/>
      <c r="K51" s="225" t="s">
        <v>565</v>
      </c>
      <c r="L51" s="226"/>
      <c r="M51" s="235">
        <v>-2227</v>
      </c>
      <c r="N51" s="221" t="e">
        <f>VLOOKUP(A51,[1]Bal032022!A:N,14,0)</f>
        <v>#N/A</v>
      </c>
    </row>
    <row r="52" spans="1:14" x14ac:dyDescent="0.2">
      <c r="A52" s="222" t="s">
        <v>566</v>
      </c>
      <c r="B52" s="223" t="s">
        <v>567</v>
      </c>
      <c r="C52" s="210" t="s">
        <v>377</v>
      </c>
      <c r="D52" s="223" t="s">
        <v>568</v>
      </c>
      <c r="E52" s="224"/>
      <c r="F52" s="224"/>
      <c r="G52" s="224"/>
      <c r="H52" s="224"/>
      <c r="I52" s="225" t="s">
        <v>569</v>
      </c>
      <c r="J52" s="226"/>
      <c r="K52" s="225" t="s">
        <v>570</v>
      </c>
      <c r="L52" s="226"/>
      <c r="M52" s="235">
        <v>2446.25</v>
      </c>
      <c r="N52" s="221" t="e">
        <f>VLOOKUP(A52,[1]Bal032022!A:N,14,0)</f>
        <v>#N/A</v>
      </c>
    </row>
    <row r="53" spans="1:14" x14ac:dyDescent="0.2">
      <c r="A53" s="222" t="s">
        <v>571</v>
      </c>
      <c r="B53" s="223" t="s">
        <v>572</v>
      </c>
      <c r="C53" s="210" t="s">
        <v>377</v>
      </c>
      <c r="D53" s="223" t="s">
        <v>573</v>
      </c>
      <c r="E53" s="224"/>
      <c r="F53" s="224"/>
      <c r="G53" s="224"/>
      <c r="H53" s="224"/>
      <c r="I53" s="225" t="s">
        <v>574</v>
      </c>
      <c r="J53" s="226"/>
      <c r="K53" s="225" t="s">
        <v>425</v>
      </c>
      <c r="L53" s="226"/>
      <c r="M53" s="235">
        <v>4097.57</v>
      </c>
      <c r="N53" s="221" t="e">
        <f>VLOOKUP(A53,[1]Bal032022!A:N,14,0)</f>
        <v>#N/A</v>
      </c>
    </row>
    <row r="54" spans="1:14" x14ac:dyDescent="0.2">
      <c r="A54" s="227" t="s">
        <v>377</v>
      </c>
      <c r="B54" s="228" t="s">
        <v>377</v>
      </c>
      <c r="C54" s="210" t="s">
        <v>377</v>
      </c>
      <c r="D54" s="228" t="s">
        <v>377</v>
      </c>
      <c r="E54" s="229"/>
      <c r="F54" s="229"/>
      <c r="G54" s="229"/>
      <c r="H54" s="229"/>
      <c r="I54" s="229"/>
      <c r="J54" s="229"/>
      <c r="K54" s="229"/>
      <c r="L54" s="229"/>
      <c r="M54" s="233"/>
      <c r="N54" s="221" t="e">
        <f>VLOOKUP(A54,[1]Bal032022!A:N,14,0)</f>
        <v>#REF!</v>
      </c>
    </row>
    <row r="55" spans="1:14" x14ac:dyDescent="0.2">
      <c r="A55" s="216" t="s">
        <v>575</v>
      </c>
      <c r="B55" s="217" t="s">
        <v>576</v>
      </c>
      <c r="C55" s="210" t="s">
        <v>377</v>
      </c>
      <c r="D55" s="217" t="s">
        <v>577</v>
      </c>
      <c r="E55" s="218"/>
      <c r="F55" s="218"/>
      <c r="G55" s="218"/>
      <c r="H55" s="218"/>
      <c r="I55" s="219" t="s">
        <v>425</v>
      </c>
      <c r="J55" s="220"/>
      <c r="K55" s="219" t="s">
        <v>578</v>
      </c>
      <c r="L55" s="220"/>
      <c r="M55" s="231">
        <v>-4141.54</v>
      </c>
      <c r="N55" s="221">
        <f>VLOOKUP(A55,[1]Bal032022!A:N,14,0)</f>
        <v>0</v>
      </c>
    </row>
    <row r="56" spans="1:14" x14ac:dyDescent="0.2">
      <c r="A56" s="216" t="s">
        <v>579</v>
      </c>
      <c r="B56" s="217" t="s">
        <v>580</v>
      </c>
      <c r="C56" s="210" t="s">
        <v>377</v>
      </c>
      <c r="D56" s="217" t="s">
        <v>577</v>
      </c>
      <c r="E56" s="218"/>
      <c r="F56" s="218"/>
      <c r="G56" s="218"/>
      <c r="H56" s="218"/>
      <c r="I56" s="219" t="s">
        <v>425</v>
      </c>
      <c r="J56" s="220"/>
      <c r="K56" s="219" t="s">
        <v>578</v>
      </c>
      <c r="L56" s="220"/>
      <c r="M56" s="231">
        <v>-4141.54</v>
      </c>
      <c r="N56" s="221">
        <f>VLOOKUP(A56,[1]Bal032022!A:N,14,0)</f>
        <v>0</v>
      </c>
    </row>
    <row r="57" spans="1:14" x14ac:dyDescent="0.2">
      <c r="A57" s="222" t="s">
        <v>581</v>
      </c>
      <c r="B57" s="223" t="s">
        <v>582</v>
      </c>
      <c r="C57" s="210" t="s">
        <v>377</v>
      </c>
      <c r="D57" s="223" t="s">
        <v>583</v>
      </c>
      <c r="E57" s="224"/>
      <c r="F57" s="224"/>
      <c r="G57" s="224"/>
      <c r="H57" s="224"/>
      <c r="I57" s="225" t="s">
        <v>425</v>
      </c>
      <c r="J57" s="226"/>
      <c r="K57" s="225" t="s">
        <v>578</v>
      </c>
      <c r="L57" s="226"/>
      <c r="M57" s="235">
        <v>-4141.54</v>
      </c>
      <c r="N57" s="221">
        <f>VLOOKUP(A57,[1]Bal032022!A:N,14,0)</f>
        <v>0</v>
      </c>
    </row>
    <row r="58" spans="1:14" x14ac:dyDescent="0.2">
      <c r="A58" s="227" t="s">
        <v>377</v>
      </c>
      <c r="B58" s="228" t="s">
        <v>377</v>
      </c>
      <c r="C58" s="210" t="s">
        <v>377</v>
      </c>
      <c r="D58" s="228" t="s">
        <v>377</v>
      </c>
      <c r="E58" s="229"/>
      <c r="F58" s="229"/>
      <c r="G58" s="229"/>
      <c r="H58" s="229"/>
      <c r="I58" s="229"/>
      <c r="J58" s="229"/>
      <c r="K58" s="229"/>
      <c r="L58" s="229"/>
      <c r="M58" s="233"/>
      <c r="N58" s="221" t="e">
        <f>VLOOKUP(A58,[1]Bal032022!A:N,14,0)</f>
        <v>#REF!</v>
      </c>
    </row>
    <row r="59" spans="1:14" x14ac:dyDescent="0.2">
      <c r="A59" s="216" t="s">
        <v>584</v>
      </c>
      <c r="B59" s="217" t="s">
        <v>585</v>
      </c>
      <c r="C59" s="210" t="s">
        <v>377</v>
      </c>
      <c r="D59" s="217" t="s">
        <v>586</v>
      </c>
      <c r="E59" s="218"/>
      <c r="F59" s="218"/>
      <c r="G59" s="218"/>
      <c r="H59" s="218"/>
      <c r="I59" s="219" t="s">
        <v>425</v>
      </c>
      <c r="J59" s="220"/>
      <c r="K59" s="219" t="s">
        <v>587</v>
      </c>
      <c r="L59" s="220"/>
      <c r="M59" s="231">
        <v>-19465.8</v>
      </c>
      <c r="N59" s="221">
        <f>VLOOKUP(A59,[1]Bal032022!A:N,14,0)</f>
        <v>0</v>
      </c>
    </row>
    <row r="60" spans="1:14" x14ac:dyDescent="0.2">
      <c r="A60" s="216" t="s">
        <v>588</v>
      </c>
      <c r="B60" s="217" t="s">
        <v>589</v>
      </c>
      <c r="C60" s="210" t="s">
        <v>377</v>
      </c>
      <c r="D60" s="217" t="s">
        <v>590</v>
      </c>
      <c r="E60" s="218"/>
      <c r="F60" s="218"/>
      <c r="G60" s="218"/>
      <c r="H60" s="218"/>
      <c r="I60" s="219" t="s">
        <v>425</v>
      </c>
      <c r="J60" s="220"/>
      <c r="K60" s="219" t="s">
        <v>587</v>
      </c>
      <c r="L60" s="220"/>
      <c r="M60" s="231">
        <v>-19465.8</v>
      </c>
      <c r="N60" s="221">
        <f>VLOOKUP(A60,[1]Bal032022!A:N,14,0)</f>
        <v>0</v>
      </c>
    </row>
    <row r="61" spans="1:14" x14ac:dyDescent="0.2">
      <c r="A61" s="216" t="s">
        <v>591</v>
      </c>
      <c r="B61" s="217" t="s">
        <v>592</v>
      </c>
      <c r="C61" s="210" t="s">
        <v>377</v>
      </c>
      <c r="D61" s="217" t="s">
        <v>593</v>
      </c>
      <c r="E61" s="218"/>
      <c r="F61" s="218"/>
      <c r="G61" s="218"/>
      <c r="H61" s="218"/>
      <c r="I61" s="219" t="s">
        <v>425</v>
      </c>
      <c r="J61" s="220"/>
      <c r="K61" s="219" t="s">
        <v>587</v>
      </c>
      <c r="L61" s="220"/>
      <c r="M61" s="231">
        <v>-19465.8</v>
      </c>
      <c r="N61" s="221">
        <f>VLOOKUP(A61,[1]Bal032022!A:N,14,0)</f>
        <v>0</v>
      </c>
    </row>
    <row r="62" spans="1:14" x14ac:dyDescent="0.2">
      <c r="A62" s="216" t="s">
        <v>594</v>
      </c>
      <c r="B62" s="217" t="s">
        <v>595</v>
      </c>
      <c r="C62" s="210" t="s">
        <v>377</v>
      </c>
      <c r="D62" s="217" t="s">
        <v>596</v>
      </c>
      <c r="E62" s="218"/>
      <c r="F62" s="218"/>
      <c r="G62" s="218"/>
      <c r="H62" s="218"/>
      <c r="I62" s="219" t="s">
        <v>425</v>
      </c>
      <c r="J62" s="220"/>
      <c r="K62" s="219" t="s">
        <v>587</v>
      </c>
      <c r="L62" s="220"/>
      <c r="M62" s="231">
        <v>-19465.8</v>
      </c>
      <c r="N62" s="221">
        <f>VLOOKUP(A62,[1]Bal032022!A:N,14,0)</f>
        <v>0</v>
      </c>
    </row>
    <row r="63" spans="1:14" x14ac:dyDescent="0.2">
      <c r="A63" s="222" t="s">
        <v>597</v>
      </c>
      <c r="B63" s="223" t="s">
        <v>598</v>
      </c>
      <c r="C63" s="210" t="s">
        <v>377</v>
      </c>
      <c r="D63" s="223" t="s">
        <v>599</v>
      </c>
      <c r="E63" s="224"/>
      <c r="F63" s="224"/>
      <c r="G63" s="224"/>
      <c r="H63" s="224"/>
      <c r="I63" s="225" t="s">
        <v>425</v>
      </c>
      <c r="J63" s="226"/>
      <c r="K63" s="225" t="s">
        <v>600</v>
      </c>
      <c r="L63" s="226"/>
      <c r="M63" s="235">
        <v>-4445.87</v>
      </c>
      <c r="N63" s="221">
        <f>VLOOKUP(A63,[1]Bal032022!A:N,14,0)</f>
        <v>0</v>
      </c>
    </row>
    <row r="64" spans="1:14" x14ac:dyDescent="0.2">
      <c r="A64" s="222" t="s">
        <v>601</v>
      </c>
      <c r="B64" s="223" t="s">
        <v>602</v>
      </c>
      <c r="C64" s="210" t="s">
        <v>377</v>
      </c>
      <c r="D64" s="223" t="s">
        <v>603</v>
      </c>
      <c r="E64" s="224"/>
      <c r="F64" s="224"/>
      <c r="G64" s="224"/>
      <c r="H64" s="224"/>
      <c r="I64" s="225" t="s">
        <v>425</v>
      </c>
      <c r="J64" s="226"/>
      <c r="K64" s="225" t="s">
        <v>604</v>
      </c>
      <c r="L64" s="226"/>
      <c r="M64" s="235">
        <v>-2099</v>
      </c>
      <c r="N64" s="221">
        <f>VLOOKUP(A64,[1]Bal032022!A:N,14,0)</f>
        <v>0</v>
      </c>
    </row>
    <row r="65" spans="1:14" x14ac:dyDescent="0.2">
      <c r="A65" s="222" t="s">
        <v>605</v>
      </c>
      <c r="B65" s="223" t="s">
        <v>606</v>
      </c>
      <c r="C65" s="210" t="s">
        <v>377</v>
      </c>
      <c r="D65" s="223" t="s">
        <v>607</v>
      </c>
      <c r="E65" s="224"/>
      <c r="F65" s="224"/>
      <c r="G65" s="224"/>
      <c r="H65" s="224"/>
      <c r="I65" s="225" t="s">
        <v>425</v>
      </c>
      <c r="J65" s="226"/>
      <c r="K65" s="225" t="s">
        <v>608</v>
      </c>
      <c r="L65" s="226"/>
      <c r="M65" s="235">
        <v>-12829.35</v>
      </c>
      <c r="N65" s="221">
        <f>VLOOKUP(A65,[1]Bal032022!A:N,14,0)</f>
        <v>0</v>
      </c>
    </row>
    <row r="66" spans="1:14" x14ac:dyDescent="0.2">
      <c r="A66" s="222" t="s">
        <v>609</v>
      </c>
      <c r="B66" s="223" t="s">
        <v>610</v>
      </c>
      <c r="C66" s="210" t="s">
        <v>377</v>
      </c>
      <c r="D66" s="223" t="s">
        <v>611</v>
      </c>
      <c r="E66" s="224"/>
      <c r="F66" s="224"/>
      <c r="G66" s="224"/>
      <c r="H66" s="224"/>
      <c r="I66" s="225" t="s">
        <v>425</v>
      </c>
      <c r="J66" s="226"/>
      <c r="K66" s="225" t="s">
        <v>612</v>
      </c>
      <c r="L66" s="226"/>
      <c r="M66" s="235">
        <v>-91.58</v>
      </c>
      <c r="N66" s="221">
        <f>VLOOKUP(A66,[1]Bal032022!A:N,14,0)</f>
        <v>0</v>
      </c>
    </row>
    <row r="67" spans="1:14" x14ac:dyDescent="0.2">
      <c r="A67" s="227" t="s">
        <v>377</v>
      </c>
      <c r="B67" s="228" t="s">
        <v>377</v>
      </c>
      <c r="C67" s="210" t="s">
        <v>377</v>
      </c>
      <c r="D67" s="228" t="s">
        <v>377</v>
      </c>
      <c r="E67" s="229"/>
      <c r="F67" s="229"/>
      <c r="G67" s="229"/>
      <c r="H67" s="229"/>
      <c r="I67" s="229"/>
      <c r="J67" s="229"/>
      <c r="K67" s="229"/>
      <c r="L67" s="229"/>
      <c r="M67" s="233"/>
      <c r="N67" s="221" t="e">
        <f>VLOOKUP(A67,[1]Bal032022!A:N,14,0)</f>
        <v>#REF!</v>
      </c>
    </row>
    <row r="68" spans="1:14" x14ac:dyDescent="0.2">
      <c r="A68" s="216" t="s">
        <v>613</v>
      </c>
      <c r="B68" s="217" t="s">
        <v>614</v>
      </c>
      <c r="C68" s="217" t="s">
        <v>615</v>
      </c>
      <c r="D68" s="218"/>
      <c r="E68" s="218"/>
      <c r="F68" s="218"/>
      <c r="G68" s="218"/>
      <c r="H68" s="218"/>
      <c r="I68" s="219" t="s">
        <v>616</v>
      </c>
      <c r="J68" s="220"/>
      <c r="K68" s="219" t="s">
        <v>617</v>
      </c>
      <c r="L68" s="220"/>
      <c r="M68" s="231">
        <v>113715.24</v>
      </c>
      <c r="N68" s="221">
        <f>VLOOKUP(A68,[1]Bal032022!A:N,14,0)</f>
        <v>0</v>
      </c>
    </row>
    <row r="69" spans="1:14" x14ac:dyDescent="0.2">
      <c r="A69" s="216" t="s">
        <v>618</v>
      </c>
      <c r="B69" s="217" t="s">
        <v>619</v>
      </c>
      <c r="C69" s="210" t="s">
        <v>377</v>
      </c>
      <c r="D69" s="217" t="s">
        <v>620</v>
      </c>
      <c r="E69" s="218"/>
      <c r="F69" s="218"/>
      <c r="G69" s="218"/>
      <c r="H69" s="218"/>
      <c r="I69" s="219" t="s">
        <v>621</v>
      </c>
      <c r="J69" s="220"/>
      <c r="K69" s="219" t="s">
        <v>617</v>
      </c>
      <c r="L69" s="220"/>
      <c r="M69" s="231">
        <v>133181.04</v>
      </c>
      <c r="N69" s="221">
        <f>VLOOKUP(A69,[1]Bal032022!A:N,14,0)</f>
        <v>0</v>
      </c>
    </row>
    <row r="70" spans="1:14" x14ac:dyDescent="0.2">
      <c r="A70" s="216" t="s">
        <v>622</v>
      </c>
      <c r="B70" s="217" t="s">
        <v>623</v>
      </c>
      <c r="C70" s="210" t="s">
        <v>377</v>
      </c>
      <c r="D70" s="217" t="s">
        <v>624</v>
      </c>
      <c r="E70" s="218"/>
      <c r="F70" s="218"/>
      <c r="G70" s="218"/>
      <c r="H70" s="218"/>
      <c r="I70" s="219" t="s">
        <v>621</v>
      </c>
      <c r="J70" s="220"/>
      <c r="K70" s="219" t="s">
        <v>617</v>
      </c>
      <c r="L70" s="220"/>
      <c r="M70" s="231">
        <v>133181.04</v>
      </c>
      <c r="N70" s="221">
        <f>VLOOKUP(A70,[1]Bal032022!A:N,14,0)</f>
        <v>0</v>
      </c>
    </row>
    <row r="71" spans="1:14" x14ac:dyDescent="0.2">
      <c r="A71" s="216" t="s">
        <v>625</v>
      </c>
      <c r="B71" s="217" t="s">
        <v>626</v>
      </c>
      <c r="C71" s="210" t="s">
        <v>377</v>
      </c>
      <c r="D71" s="217" t="s">
        <v>627</v>
      </c>
      <c r="E71" s="218"/>
      <c r="F71" s="218"/>
      <c r="G71" s="218"/>
      <c r="H71" s="218"/>
      <c r="I71" s="219" t="s">
        <v>628</v>
      </c>
      <c r="J71" s="220"/>
      <c r="K71" s="219" t="s">
        <v>629</v>
      </c>
      <c r="L71" s="220"/>
      <c r="M71" s="231">
        <v>37945.67</v>
      </c>
      <c r="N71" s="221">
        <f>VLOOKUP(A71,[1]Bal032022!A:N,14,0)</f>
        <v>0</v>
      </c>
    </row>
    <row r="72" spans="1:14" x14ac:dyDescent="0.2">
      <c r="A72" s="212" t="s">
        <v>378</v>
      </c>
      <c r="B72" s="212" t="s">
        <v>379</v>
      </c>
      <c r="C72" s="212" t="s">
        <v>380</v>
      </c>
      <c r="D72" s="213"/>
      <c r="E72" s="213"/>
      <c r="F72" s="213"/>
      <c r="G72" s="213"/>
      <c r="H72" s="213"/>
      <c r="I72" s="214" t="s">
        <v>381</v>
      </c>
      <c r="J72" s="215"/>
      <c r="K72" s="214" t="s">
        <v>382</v>
      </c>
      <c r="L72" s="215"/>
      <c r="M72" s="234" t="s">
        <v>383</v>
      </c>
      <c r="N72" s="221" t="e">
        <f>VLOOKUP(A72,[1]Bal032022!A:N,14,0)</f>
        <v>#REF!</v>
      </c>
    </row>
    <row r="73" spans="1:14" x14ac:dyDescent="0.2">
      <c r="A73" s="216" t="s">
        <v>630</v>
      </c>
      <c r="B73" s="217" t="s">
        <v>631</v>
      </c>
      <c r="C73" s="210" t="s">
        <v>377</v>
      </c>
      <c r="D73" s="217" t="s">
        <v>627</v>
      </c>
      <c r="E73" s="218"/>
      <c r="F73" s="218"/>
      <c r="G73" s="218"/>
      <c r="H73" s="218"/>
      <c r="I73" s="219" t="s">
        <v>632</v>
      </c>
      <c r="J73" s="220"/>
      <c r="K73" s="219" t="s">
        <v>633</v>
      </c>
      <c r="L73" s="220"/>
      <c r="M73" s="231">
        <v>3982.85</v>
      </c>
      <c r="N73" s="221">
        <f>VLOOKUP(A73,[1]Bal032022!A:N,14,0)</f>
        <v>0</v>
      </c>
    </row>
    <row r="74" spans="1:14" x14ac:dyDescent="0.2">
      <c r="A74" s="222" t="s">
        <v>634</v>
      </c>
      <c r="B74" s="223" t="s">
        <v>635</v>
      </c>
      <c r="C74" s="210" t="s">
        <v>377</v>
      </c>
      <c r="D74" s="223" t="s">
        <v>636</v>
      </c>
      <c r="E74" s="224"/>
      <c r="F74" s="224"/>
      <c r="G74" s="224"/>
      <c r="H74" s="224"/>
      <c r="I74" s="225" t="s">
        <v>637</v>
      </c>
      <c r="J74" s="226"/>
      <c r="K74" s="225" t="s">
        <v>637</v>
      </c>
      <c r="L74" s="226"/>
      <c r="M74" s="235">
        <v>0</v>
      </c>
      <c r="N74" s="221">
        <f>VLOOKUP(A74,[1]Bal032022!A:N,14,0)</f>
        <v>0</v>
      </c>
    </row>
    <row r="75" spans="1:14" x14ac:dyDescent="0.2">
      <c r="A75" s="222" t="s">
        <v>638</v>
      </c>
      <c r="B75" s="223" t="s">
        <v>639</v>
      </c>
      <c r="C75" s="210" t="s">
        <v>377</v>
      </c>
      <c r="D75" s="223" t="s">
        <v>640</v>
      </c>
      <c r="E75" s="224"/>
      <c r="F75" s="224"/>
      <c r="G75" s="224"/>
      <c r="H75" s="224"/>
      <c r="I75" s="225" t="s">
        <v>641</v>
      </c>
      <c r="J75" s="226"/>
      <c r="K75" s="225" t="s">
        <v>641</v>
      </c>
      <c r="L75" s="226"/>
      <c r="M75" s="235">
        <v>0</v>
      </c>
      <c r="N75" s="221" t="e">
        <f>VLOOKUP(A75,[1]Bal032022!A:N,14,0)</f>
        <v>#N/A</v>
      </c>
    </row>
    <row r="76" spans="1:14" x14ac:dyDescent="0.2">
      <c r="A76" s="222" t="s">
        <v>642</v>
      </c>
      <c r="B76" s="223" t="s">
        <v>643</v>
      </c>
      <c r="C76" s="210" t="s">
        <v>377</v>
      </c>
      <c r="D76" s="223" t="s">
        <v>644</v>
      </c>
      <c r="E76" s="224"/>
      <c r="F76" s="224"/>
      <c r="G76" s="224"/>
      <c r="H76" s="224"/>
      <c r="I76" s="225" t="s">
        <v>645</v>
      </c>
      <c r="J76" s="226"/>
      <c r="K76" s="225" t="s">
        <v>646</v>
      </c>
      <c r="L76" s="226"/>
      <c r="M76" s="235">
        <v>3982.85</v>
      </c>
      <c r="N76" s="221">
        <f>VLOOKUP(A76,[1]Bal032022!A:N,14,0)</f>
        <v>0</v>
      </c>
    </row>
    <row r="77" spans="1:14" x14ac:dyDescent="0.2">
      <c r="A77" s="222" t="s">
        <v>647</v>
      </c>
      <c r="B77" s="223" t="s">
        <v>648</v>
      </c>
      <c r="C77" s="210" t="s">
        <v>377</v>
      </c>
      <c r="D77" s="223" t="s">
        <v>649</v>
      </c>
      <c r="E77" s="224"/>
      <c r="F77" s="224"/>
      <c r="G77" s="224"/>
      <c r="H77" s="224"/>
      <c r="I77" s="225" t="s">
        <v>650</v>
      </c>
      <c r="J77" s="226"/>
      <c r="K77" s="225" t="s">
        <v>650</v>
      </c>
      <c r="L77" s="226"/>
      <c r="M77" s="235">
        <v>0</v>
      </c>
      <c r="N77" s="221" t="e">
        <f>VLOOKUP(A77,[1]Bal032022!A:N,14,0)</f>
        <v>#N/A</v>
      </c>
    </row>
    <row r="78" spans="1:14" x14ac:dyDescent="0.2">
      <c r="A78" s="227" t="s">
        <v>377</v>
      </c>
      <c r="B78" s="228" t="s">
        <v>377</v>
      </c>
      <c r="C78" s="210" t="s">
        <v>377</v>
      </c>
      <c r="D78" s="228" t="s">
        <v>377</v>
      </c>
      <c r="E78" s="229"/>
      <c r="F78" s="229"/>
      <c r="G78" s="229"/>
      <c r="H78" s="229"/>
      <c r="I78" s="229"/>
      <c r="J78" s="229"/>
      <c r="K78" s="229"/>
      <c r="L78" s="229"/>
      <c r="M78" s="233"/>
      <c r="N78" s="221" t="e">
        <f>VLOOKUP(A78,[1]Bal032022!A:N,14,0)</f>
        <v>#REF!</v>
      </c>
    </row>
    <row r="79" spans="1:14" x14ac:dyDescent="0.2">
      <c r="A79" s="216" t="s">
        <v>651</v>
      </c>
      <c r="B79" s="217" t="s">
        <v>652</v>
      </c>
      <c r="C79" s="210" t="s">
        <v>377</v>
      </c>
      <c r="D79" s="217" t="s">
        <v>653</v>
      </c>
      <c r="E79" s="218"/>
      <c r="F79" s="218"/>
      <c r="G79" s="218"/>
      <c r="H79" s="218"/>
      <c r="I79" s="219" t="s">
        <v>654</v>
      </c>
      <c r="J79" s="220"/>
      <c r="K79" s="219" t="s">
        <v>655</v>
      </c>
      <c r="L79" s="220"/>
      <c r="M79" s="231">
        <v>33962.82</v>
      </c>
      <c r="N79" s="221">
        <f>VLOOKUP(A79,[1]Bal032022!A:N,14,0)</f>
        <v>0</v>
      </c>
    </row>
    <row r="80" spans="1:14" x14ac:dyDescent="0.2">
      <c r="A80" s="222" t="s">
        <v>656</v>
      </c>
      <c r="B80" s="223" t="s">
        <v>657</v>
      </c>
      <c r="C80" s="210" t="s">
        <v>377</v>
      </c>
      <c r="D80" s="223" t="s">
        <v>658</v>
      </c>
      <c r="E80" s="224"/>
      <c r="F80" s="224"/>
      <c r="G80" s="224"/>
      <c r="H80" s="224"/>
      <c r="I80" s="225" t="s">
        <v>659</v>
      </c>
      <c r="J80" s="226"/>
      <c r="K80" s="225" t="s">
        <v>660</v>
      </c>
      <c r="L80" s="226"/>
      <c r="M80" s="235">
        <v>27594.68</v>
      </c>
      <c r="N80" s="221">
        <f>VLOOKUP(A80,[1]Bal032022!A:N,14,0)</f>
        <v>0</v>
      </c>
    </row>
    <row r="81" spans="1:14" x14ac:dyDescent="0.2">
      <c r="A81" s="222" t="s">
        <v>661</v>
      </c>
      <c r="B81" s="223" t="s">
        <v>662</v>
      </c>
      <c r="C81" s="210" t="s">
        <v>377</v>
      </c>
      <c r="D81" s="223" t="s">
        <v>663</v>
      </c>
      <c r="E81" s="224"/>
      <c r="F81" s="224"/>
      <c r="G81" s="224"/>
      <c r="H81" s="224"/>
      <c r="I81" s="225" t="s">
        <v>664</v>
      </c>
      <c r="J81" s="226"/>
      <c r="K81" s="225" t="s">
        <v>665</v>
      </c>
      <c r="L81" s="226"/>
      <c r="M81" s="235">
        <v>-1413.13</v>
      </c>
      <c r="N81" s="221">
        <f>VLOOKUP(A81,[1]Bal032022!A:N,14,0)</f>
        <v>0</v>
      </c>
    </row>
    <row r="82" spans="1:14" x14ac:dyDescent="0.2">
      <c r="A82" s="222" t="s">
        <v>666</v>
      </c>
      <c r="B82" s="223" t="s">
        <v>667</v>
      </c>
      <c r="C82" s="210" t="s">
        <v>377</v>
      </c>
      <c r="D82" s="223" t="s">
        <v>668</v>
      </c>
      <c r="E82" s="224"/>
      <c r="F82" s="224"/>
      <c r="G82" s="224"/>
      <c r="H82" s="224"/>
      <c r="I82" s="225" t="s">
        <v>669</v>
      </c>
      <c r="J82" s="226"/>
      <c r="K82" s="225" t="s">
        <v>670</v>
      </c>
      <c r="L82" s="226"/>
      <c r="M82" s="235">
        <v>2329</v>
      </c>
      <c r="N82" s="221">
        <f>VLOOKUP(A82,[1]Bal032022!A:N,14,0)</f>
        <v>0</v>
      </c>
    </row>
    <row r="83" spans="1:14" x14ac:dyDescent="0.2">
      <c r="A83" s="222" t="s">
        <v>671</v>
      </c>
      <c r="B83" s="223" t="s">
        <v>672</v>
      </c>
      <c r="C83" s="210" t="s">
        <v>377</v>
      </c>
      <c r="D83" s="223" t="s">
        <v>673</v>
      </c>
      <c r="E83" s="224"/>
      <c r="F83" s="224"/>
      <c r="G83" s="224"/>
      <c r="H83" s="224"/>
      <c r="I83" s="225" t="s">
        <v>674</v>
      </c>
      <c r="J83" s="226"/>
      <c r="K83" s="225" t="s">
        <v>675</v>
      </c>
      <c r="L83" s="226"/>
      <c r="M83" s="235">
        <v>-468.93</v>
      </c>
      <c r="N83" s="221">
        <f>VLOOKUP(A83,[1]Bal032022!A:N,14,0)</f>
        <v>0</v>
      </c>
    </row>
    <row r="84" spans="1:14" x14ac:dyDescent="0.2">
      <c r="A84" s="222" t="s">
        <v>676</v>
      </c>
      <c r="B84" s="223" t="s">
        <v>677</v>
      </c>
      <c r="C84" s="210" t="s">
        <v>377</v>
      </c>
      <c r="D84" s="223" t="s">
        <v>678</v>
      </c>
      <c r="E84" s="224"/>
      <c r="F84" s="224"/>
      <c r="G84" s="224"/>
      <c r="H84" s="224"/>
      <c r="I84" s="225" t="s">
        <v>679</v>
      </c>
      <c r="J84" s="226"/>
      <c r="K84" s="225" t="s">
        <v>680</v>
      </c>
      <c r="L84" s="226"/>
      <c r="M84" s="235">
        <v>291.11</v>
      </c>
      <c r="N84" s="221">
        <f>VLOOKUP(A84,[1]Bal032022!A:N,14,0)</f>
        <v>0</v>
      </c>
    </row>
    <row r="85" spans="1:14" x14ac:dyDescent="0.2">
      <c r="A85" s="222" t="s">
        <v>681</v>
      </c>
      <c r="B85" s="223" t="s">
        <v>682</v>
      </c>
      <c r="C85" s="210" t="s">
        <v>377</v>
      </c>
      <c r="D85" s="223" t="s">
        <v>683</v>
      </c>
      <c r="E85" s="224"/>
      <c r="F85" s="224"/>
      <c r="G85" s="224"/>
      <c r="H85" s="224"/>
      <c r="I85" s="225" t="s">
        <v>684</v>
      </c>
      <c r="J85" s="226"/>
      <c r="K85" s="225" t="s">
        <v>685</v>
      </c>
      <c r="L85" s="226"/>
      <c r="M85" s="235">
        <v>-58.63</v>
      </c>
      <c r="N85" s="221">
        <f>VLOOKUP(A85,[1]Bal032022!A:N,14,0)</f>
        <v>0</v>
      </c>
    </row>
    <row r="86" spans="1:14" x14ac:dyDescent="0.2">
      <c r="A86" s="222" t="s">
        <v>686</v>
      </c>
      <c r="B86" s="223" t="s">
        <v>687</v>
      </c>
      <c r="C86" s="210" t="s">
        <v>377</v>
      </c>
      <c r="D86" s="223" t="s">
        <v>688</v>
      </c>
      <c r="E86" s="224"/>
      <c r="F86" s="224"/>
      <c r="G86" s="224"/>
      <c r="H86" s="224"/>
      <c r="I86" s="225" t="s">
        <v>689</v>
      </c>
      <c r="J86" s="226"/>
      <c r="K86" s="225" t="s">
        <v>690</v>
      </c>
      <c r="L86" s="226"/>
      <c r="M86" s="235">
        <v>7274.85</v>
      </c>
      <c r="N86" s="221">
        <f>VLOOKUP(A86,[1]Bal032022!A:N,14,0)</f>
        <v>0</v>
      </c>
    </row>
    <row r="87" spans="1:14" x14ac:dyDescent="0.2">
      <c r="A87" s="222" t="s">
        <v>691</v>
      </c>
      <c r="B87" s="223" t="s">
        <v>692</v>
      </c>
      <c r="C87" s="210" t="s">
        <v>377</v>
      </c>
      <c r="D87" s="223" t="s">
        <v>693</v>
      </c>
      <c r="E87" s="224"/>
      <c r="F87" s="224"/>
      <c r="G87" s="224"/>
      <c r="H87" s="224"/>
      <c r="I87" s="225" t="s">
        <v>694</v>
      </c>
      <c r="J87" s="226"/>
      <c r="K87" s="225" t="s">
        <v>695</v>
      </c>
      <c r="L87" s="226"/>
      <c r="M87" s="235">
        <v>-1586.13</v>
      </c>
      <c r="N87" s="221">
        <f>VLOOKUP(A87,[1]Bal032022!A:N,14,0)</f>
        <v>0</v>
      </c>
    </row>
    <row r="88" spans="1:14" x14ac:dyDescent="0.2">
      <c r="A88" s="227" t="s">
        <v>377</v>
      </c>
      <c r="B88" s="228" t="s">
        <v>377</v>
      </c>
      <c r="C88" s="210" t="s">
        <v>377</v>
      </c>
      <c r="D88" s="228" t="s">
        <v>377</v>
      </c>
      <c r="E88" s="229"/>
      <c r="F88" s="229"/>
      <c r="G88" s="229"/>
      <c r="H88" s="229"/>
      <c r="I88" s="229"/>
      <c r="J88" s="229"/>
      <c r="K88" s="229"/>
      <c r="L88" s="229"/>
      <c r="M88" s="233"/>
      <c r="N88" s="221" t="e">
        <f>VLOOKUP(A88,[1]Bal032022!A:N,14,0)</f>
        <v>#REF!</v>
      </c>
    </row>
    <row r="89" spans="1:14" x14ac:dyDescent="0.2">
      <c r="A89" s="216" t="s">
        <v>696</v>
      </c>
      <c r="B89" s="217" t="s">
        <v>697</v>
      </c>
      <c r="C89" s="210" t="s">
        <v>377</v>
      </c>
      <c r="D89" s="217" t="s">
        <v>698</v>
      </c>
      <c r="E89" s="218"/>
      <c r="F89" s="218"/>
      <c r="G89" s="218"/>
      <c r="H89" s="218"/>
      <c r="I89" s="219" t="s">
        <v>699</v>
      </c>
      <c r="J89" s="220"/>
      <c r="K89" s="219" t="s">
        <v>700</v>
      </c>
      <c r="L89" s="220"/>
      <c r="M89" s="231">
        <v>11842.81</v>
      </c>
      <c r="N89" s="221">
        <f>VLOOKUP(A89,[1]Bal032022!A:N,14,0)</f>
        <v>0</v>
      </c>
    </row>
    <row r="90" spans="1:14" x14ac:dyDescent="0.2">
      <c r="A90" s="216" t="s">
        <v>701</v>
      </c>
      <c r="B90" s="217" t="s">
        <v>702</v>
      </c>
      <c r="C90" s="210" t="s">
        <v>377</v>
      </c>
      <c r="D90" s="217" t="s">
        <v>698</v>
      </c>
      <c r="E90" s="218"/>
      <c r="F90" s="218"/>
      <c r="G90" s="218"/>
      <c r="H90" s="218"/>
      <c r="I90" s="219" t="s">
        <v>699</v>
      </c>
      <c r="J90" s="220"/>
      <c r="K90" s="219" t="s">
        <v>700</v>
      </c>
      <c r="L90" s="220"/>
      <c r="M90" s="231">
        <v>11842.81</v>
      </c>
      <c r="N90" s="221">
        <f>VLOOKUP(A90,[1]Bal032022!A:N,14,0)</f>
        <v>0</v>
      </c>
    </row>
    <row r="91" spans="1:14" x14ac:dyDescent="0.2">
      <c r="A91" s="222" t="s">
        <v>703</v>
      </c>
      <c r="B91" s="223" t="s">
        <v>704</v>
      </c>
      <c r="C91" s="210" t="s">
        <v>377</v>
      </c>
      <c r="D91" s="223" t="s">
        <v>705</v>
      </c>
      <c r="E91" s="224"/>
      <c r="F91" s="224"/>
      <c r="G91" s="224"/>
      <c r="H91" s="224"/>
      <c r="I91" s="225" t="s">
        <v>706</v>
      </c>
      <c r="J91" s="226"/>
      <c r="K91" s="225" t="s">
        <v>707</v>
      </c>
      <c r="L91" s="226"/>
      <c r="M91" s="235">
        <v>10579.65</v>
      </c>
      <c r="N91" s="221">
        <f>VLOOKUP(A91,[1]Bal032022!A:N,14,0)</f>
        <v>0</v>
      </c>
    </row>
    <row r="92" spans="1:14" x14ac:dyDescent="0.2">
      <c r="A92" s="222" t="s">
        <v>708</v>
      </c>
      <c r="B92" s="223" t="s">
        <v>709</v>
      </c>
      <c r="C92" s="210" t="s">
        <v>377</v>
      </c>
      <c r="D92" s="223" t="s">
        <v>710</v>
      </c>
      <c r="E92" s="224"/>
      <c r="F92" s="224"/>
      <c r="G92" s="224"/>
      <c r="H92" s="224"/>
      <c r="I92" s="225" t="s">
        <v>711</v>
      </c>
      <c r="J92" s="226"/>
      <c r="K92" s="225" t="s">
        <v>712</v>
      </c>
      <c r="L92" s="226"/>
      <c r="M92" s="235">
        <v>1124.5</v>
      </c>
      <c r="N92" s="221">
        <f>VLOOKUP(A92,[1]Bal032022!A:N,14,0)</f>
        <v>0</v>
      </c>
    </row>
    <row r="93" spans="1:14" x14ac:dyDescent="0.2">
      <c r="A93" s="222" t="s">
        <v>713</v>
      </c>
      <c r="B93" s="223" t="s">
        <v>714</v>
      </c>
      <c r="C93" s="210" t="s">
        <v>377</v>
      </c>
      <c r="D93" s="223" t="s">
        <v>715</v>
      </c>
      <c r="E93" s="224"/>
      <c r="F93" s="224"/>
      <c r="G93" s="224"/>
      <c r="H93" s="224"/>
      <c r="I93" s="225" t="s">
        <v>716</v>
      </c>
      <c r="J93" s="226"/>
      <c r="K93" s="225" t="s">
        <v>717</v>
      </c>
      <c r="L93" s="226"/>
      <c r="M93" s="235">
        <v>138.66</v>
      </c>
      <c r="N93" s="221">
        <f>VLOOKUP(A93,[1]Bal032022!A:N,14,0)</f>
        <v>0</v>
      </c>
    </row>
    <row r="94" spans="1:14" x14ac:dyDescent="0.2">
      <c r="A94" s="227" t="s">
        <v>377</v>
      </c>
      <c r="B94" s="228" t="s">
        <v>377</v>
      </c>
      <c r="C94" s="210" t="s">
        <v>377</v>
      </c>
      <c r="D94" s="228" t="s">
        <v>377</v>
      </c>
      <c r="E94" s="229"/>
      <c r="F94" s="229"/>
      <c r="G94" s="229"/>
      <c r="H94" s="229"/>
      <c r="I94" s="229"/>
      <c r="J94" s="229"/>
      <c r="K94" s="229"/>
      <c r="L94" s="229"/>
      <c r="M94" s="233"/>
      <c r="N94" s="221" t="e">
        <f>VLOOKUP(A94,[1]Bal032022!A:N,14,0)</f>
        <v>#REF!</v>
      </c>
    </row>
    <row r="95" spans="1:14" x14ac:dyDescent="0.2">
      <c r="A95" s="216" t="s">
        <v>718</v>
      </c>
      <c r="B95" s="217" t="s">
        <v>719</v>
      </c>
      <c r="C95" s="210" t="s">
        <v>377</v>
      </c>
      <c r="D95" s="217" t="s">
        <v>720</v>
      </c>
      <c r="E95" s="218"/>
      <c r="F95" s="218"/>
      <c r="G95" s="218"/>
      <c r="H95" s="218"/>
      <c r="I95" s="219" t="s">
        <v>721</v>
      </c>
      <c r="J95" s="220"/>
      <c r="K95" s="219" t="s">
        <v>722</v>
      </c>
      <c r="L95" s="220"/>
      <c r="M95" s="231">
        <v>5725.5</v>
      </c>
      <c r="N95" s="221">
        <f>VLOOKUP(A95,[1]Bal032022!A:N,14,0)</f>
        <v>0</v>
      </c>
    </row>
    <row r="96" spans="1:14" x14ac:dyDescent="0.2">
      <c r="A96" s="216" t="s">
        <v>723</v>
      </c>
      <c r="B96" s="217" t="s">
        <v>724</v>
      </c>
      <c r="C96" s="210" t="s">
        <v>377</v>
      </c>
      <c r="D96" s="217" t="s">
        <v>720</v>
      </c>
      <c r="E96" s="218"/>
      <c r="F96" s="218"/>
      <c r="G96" s="218"/>
      <c r="H96" s="218"/>
      <c r="I96" s="219" t="s">
        <v>721</v>
      </c>
      <c r="J96" s="220"/>
      <c r="K96" s="219" t="s">
        <v>722</v>
      </c>
      <c r="L96" s="220"/>
      <c r="M96" s="231">
        <v>5725.5</v>
      </c>
      <c r="N96" s="221">
        <f>VLOOKUP(A96,[1]Bal032022!A:N,14,0)</f>
        <v>0</v>
      </c>
    </row>
    <row r="97" spans="1:14" x14ac:dyDescent="0.2">
      <c r="A97" s="222" t="s">
        <v>725</v>
      </c>
      <c r="B97" s="223" t="s">
        <v>726</v>
      </c>
      <c r="C97" s="210" t="s">
        <v>377</v>
      </c>
      <c r="D97" s="223" t="s">
        <v>727</v>
      </c>
      <c r="E97" s="224"/>
      <c r="F97" s="224"/>
      <c r="G97" s="224"/>
      <c r="H97" s="224"/>
      <c r="I97" s="225" t="s">
        <v>728</v>
      </c>
      <c r="J97" s="226"/>
      <c r="K97" s="225" t="s">
        <v>729</v>
      </c>
      <c r="L97" s="226"/>
      <c r="M97" s="235">
        <v>-594.65</v>
      </c>
      <c r="N97" s="221">
        <f>VLOOKUP(A97,[1]Bal032022!A:N,14,0)</f>
        <v>0</v>
      </c>
    </row>
    <row r="98" spans="1:14" x14ac:dyDescent="0.2">
      <c r="A98" s="222" t="s">
        <v>730</v>
      </c>
      <c r="B98" s="223" t="s">
        <v>731</v>
      </c>
      <c r="C98" s="210" t="s">
        <v>377</v>
      </c>
      <c r="D98" s="223" t="s">
        <v>732</v>
      </c>
      <c r="E98" s="224"/>
      <c r="F98" s="224"/>
      <c r="G98" s="224"/>
      <c r="H98" s="224"/>
      <c r="I98" s="225" t="s">
        <v>733</v>
      </c>
      <c r="J98" s="226"/>
      <c r="K98" s="225" t="s">
        <v>734</v>
      </c>
      <c r="L98" s="226"/>
      <c r="M98" s="235">
        <v>4293.88</v>
      </c>
      <c r="N98" s="221">
        <f>VLOOKUP(A98,[1]Bal032022!A:N,14,0)</f>
        <v>0</v>
      </c>
    </row>
    <row r="99" spans="1:14" x14ac:dyDescent="0.2">
      <c r="A99" s="222" t="s">
        <v>735</v>
      </c>
      <c r="B99" s="223" t="s">
        <v>736</v>
      </c>
      <c r="C99" s="210" t="s">
        <v>377</v>
      </c>
      <c r="D99" s="223" t="s">
        <v>737</v>
      </c>
      <c r="E99" s="224"/>
      <c r="F99" s="224"/>
      <c r="G99" s="224"/>
      <c r="H99" s="224"/>
      <c r="I99" s="225" t="s">
        <v>425</v>
      </c>
      <c r="J99" s="226"/>
      <c r="K99" s="225" t="s">
        <v>738</v>
      </c>
      <c r="L99" s="226"/>
      <c r="M99" s="235">
        <v>1854.07</v>
      </c>
      <c r="N99" s="221" t="e">
        <f>VLOOKUP(A99,[1]Bal032022!A:N,14,0)</f>
        <v>#N/A</v>
      </c>
    </row>
    <row r="100" spans="1:14" x14ac:dyDescent="0.2">
      <c r="A100" s="222" t="s">
        <v>739</v>
      </c>
      <c r="B100" s="223" t="s">
        <v>740</v>
      </c>
      <c r="C100" s="210" t="s">
        <v>377</v>
      </c>
      <c r="D100" s="223" t="s">
        <v>741</v>
      </c>
      <c r="E100" s="224"/>
      <c r="F100" s="224"/>
      <c r="G100" s="224"/>
      <c r="H100" s="224"/>
      <c r="I100" s="225" t="s">
        <v>742</v>
      </c>
      <c r="J100" s="226"/>
      <c r="K100" s="225" t="s">
        <v>743</v>
      </c>
      <c r="L100" s="226"/>
      <c r="M100" s="235">
        <v>42</v>
      </c>
      <c r="N100" s="221">
        <f>VLOOKUP(A100,[1]Bal032022!A:N,14,0)</f>
        <v>0</v>
      </c>
    </row>
    <row r="101" spans="1:14" x14ac:dyDescent="0.2">
      <c r="A101" s="222" t="s">
        <v>744</v>
      </c>
      <c r="B101" s="223" t="s">
        <v>745</v>
      </c>
      <c r="C101" s="210" t="s">
        <v>377</v>
      </c>
      <c r="D101" s="223" t="s">
        <v>746</v>
      </c>
      <c r="E101" s="224"/>
      <c r="F101" s="224"/>
      <c r="G101" s="224"/>
      <c r="H101" s="224"/>
      <c r="I101" s="225" t="s">
        <v>747</v>
      </c>
      <c r="J101" s="226"/>
      <c r="K101" s="225" t="s">
        <v>748</v>
      </c>
      <c r="L101" s="226"/>
      <c r="M101" s="235">
        <v>130.19999999999999</v>
      </c>
      <c r="N101" s="221">
        <f>VLOOKUP(A101,[1]Bal032022!A:N,14,0)</f>
        <v>0</v>
      </c>
    </row>
    <row r="102" spans="1:14" x14ac:dyDescent="0.2">
      <c r="A102" s="222" t="s">
        <v>749</v>
      </c>
      <c r="B102" s="223" t="s">
        <v>750</v>
      </c>
      <c r="C102" s="210" t="s">
        <v>377</v>
      </c>
      <c r="D102" s="223" t="s">
        <v>751</v>
      </c>
      <c r="E102" s="224"/>
      <c r="F102" s="224"/>
      <c r="G102" s="224"/>
      <c r="H102" s="224"/>
      <c r="I102" s="225" t="s">
        <v>752</v>
      </c>
      <c r="J102" s="226"/>
      <c r="K102" s="225" t="s">
        <v>752</v>
      </c>
      <c r="L102" s="226"/>
      <c r="M102" s="235">
        <v>0</v>
      </c>
      <c r="N102" s="221">
        <f>VLOOKUP(A102,[1]Bal032022!A:N,14,0)</f>
        <v>0</v>
      </c>
    </row>
    <row r="103" spans="1:14" x14ac:dyDescent="0.2">
      <c r="A103" s="222" t="s">
        <v>753</v>
      </c>
      <c r="B103" s="223" t="s">
        <v>754</v>
      </c>
      <c r="C103" s="210" t="s">
        <v>377</v>
      </c>
      <c r="D103" s="223" t="s">
        <v>755</v>
      </c>
      <c r="E103" s="224"/>
      <c r="F103" s="224"/>
      <c r="G103" s="224"/>
      <c r="H103" s="224"/>
      <c r="I103" s="225" t="s">
        <v>756</v>
      </c>
      <c r="J103" s="226"/>
      <c r="K103" s="225" t="s">
        <v>756</v>
      </c>
      <c r="L103" s="226"/>
      <c r="M103" s="235">
        <v>0</v>
      </c>
      <c r="N103" s="221">
        <f>VLOOKUP(A103,[1]Bal032022!A:N,14,0)</f>
        <v>0</v>
      </c>
    </row>
    <row r="104" spans="1:14" x14ac:dyDescent="0.2">
      <c r="A104" s="227" t="s">
        <v>377</v>
      </c>
      <c r="B104" s="228" t="s">
        <v>377</v>
      </c>
      <c r="C104" s="210" t="s">
        <v>377</v>
      </c>
      <c r="D104" s="228" t="s">
        <v>377</v>
      </c>
      <c r="E104" s="229"/>
      <c r="F104" s="229"/>
      <c r="G104" s="229"/>
      <c r="H104" s="229"/>
      <c r="I104" s="229"/>
      <c r="J104" s="229"/>
      <c r="K104" s="229"/>
      <c r="L104" s="229"/>
      <c r="M104" s="233"/>
      <c r="N104" s="221" t="e">
        <f>VLOOKUP(A104,[1]Bal032022!A:N,14,0)</f>
        <v>#REF!</v>
      </c>
    </row>
    <row r="105" spans="1:14" x14ac:dyDescent="0.2">
      <c r="A105" s="216" t="s">
        <v>757</v>
      </c>
      <c r="B105" s="217" t="s">
        <v>758</v>
      </c>
      <c r="C105" s="210" t="s">
        <v>377</v>
      </c>
      <c r="D105" s="217" t="s">
        <v>759</v>
      </c>
      <c r="E105" s="218"/>
      <c r="F105" s="218"/>
      <c r="G105" s="218"/>
      <c r="H105" s="218"/>
      <c r="I105" s="219" t="s">
        <v>760</v>
      </c>
      <c r="J105" s="220"/>
      <c r="K105" s="219" t="s">
        <v>761</v>
      </c>
      <c r="L105" s="220"/>
      <c r="M105" s="231">
        <v>33588.080000000002</v>
      </c>
      <c r="N105" s="221">
        <f>VLOOKUP(A105,[1]Bal032022!A:N,14,0)</f>
        <v>0</v>
      </c>
    </row>
    <row r="106" spans="1:14" x14ac:dyDescent="0.2">
      <c r="A106" s="216" t="s">
        <v>762</v>
      </c>
      <c r="B106" s="217" t="s">
        <v>763</v>
      </c>
      <c r="C106" s="210" t="s">
        <v>377</v>
      </c>
      <c r="D106" s="217" t="s">
        <v>759</v>
      </c>
      <c r="E106" s="218"/>
      <c r="F106" s="218"/>
      <c r="G106" s="218"/>
      <c r="H106" s="218"/>
      <c r="I106" s="219" t="s">
        <v>760</v>
      </c>
      <c r="J106" s="220"/>
      <c r="K106" s="219" t="s">
        <v>761</v>
      </c>
      <c r="L106" s="220"/>
      <c r="M106" s="231">
        <v>33588.080000000002</v>
      </c>
      <c r="N106" s="221">
        <f>VLOOKUP(A106,[1]Bal032022!A:N,14,0)</f>
        <v>0</v>
      </c>
    </row>
    <row r="107" spans="1:14" x14ac:dyDescent="0.2">
      <c r="A107" s="222" t="s">
        <v>764</v>
      </c>
      <c r="B107" s="223" t="s">
        <v>765</v>
      </c>
      <c r="C107" s="210" t="s">
        <v>377</v>
      </c>
      <c r="D107" s="223" t="s">
        <v>766</v>
      </c>
      <c r="E107" s="224"/>
      <c r="F107" s="224"/>
      <c r="G107" s="224"/>
      <c r="H107" s="224"/>
      <c r="I107" s="225" t="s">
        <v>760</v>
      </c>
      <c r="J107" s="226"/>
      <c r="K107" s="225" t="s">
        <v>761</v>
      </c>
      <c r="L107" s="226"/>
      <c r="M107" s="235">
        <v>33588.080000000002</v>
      </c>
      <c r="N107" s="221">
        <f>VLOOKUP(A107,[1]Bal032022!A:N,14,0)</f>
        <v>0</v>
      </c>
    </row>
    <row r="108" spans="1:14" x14ac:dyDescent="0.2">
      <c r="A108" s="227" t="s">
        <v>377</v>
      </c>
      <c r="B108" s="228" t="s">
        <v>377</v>
      </c>
      <c r="C108" s="210" t="s">
        <v>377</v>
      </c>
      <c r="D108" s="228" t="s">
        <v>377</v>
      </c>
      <c r="E108" s="229"/>
      <c r="F108" s="229"/>
      <c r="G108" s="229"/>
      <c r="H108" s="229"/>
      <c r="I108" s="229"/>
      <c r="J108" s="229"/>
      <c r="K108" s="229"/>
      <c r="L108" s="229"/>
      <c r="M108" s="233"/>
      <c r="N108" s="221" t="e">
        <f>VLOOKUP(A108,[1]Bal032022!A:N,14,0)</f>
        <v>#REF!</v>
      </c>
    </row>
    <row r="109" spans="1:14" x14ac:dyDescent="0.2">
      <c r="A109" s="216" t="s">
        <v>767</v>
      </c>
      <c r="B109" s="217" t="s">
        <v>768</v>
      </c>
      <c r="C109" s="210" t="s">
        <v>377</v>
      </c>
      <c r="D109" s="217" t="s">
        <v>547</v>
      </c>
      <c r="E109" s="218"/>
      <c r="F109" s="218"/>
      <c r="G109" s="218"/>
      <c r="H109" s="218"/>
      <c r="I109" s="219" t="s">
        <v>425</v>
      </c>
      <c r="J109" s="220"/>
      <c r="K109" s="219" t="s">
        <v>769</v>
      </c>
      <c r="L109" s="220"/>
      <c r="M109" s="231">
        <v>799.4</v>
      </c>
      <c r="N109" s="221" t="e">
        <f>VLOOKUP(A109,[1]Bal032022!A:N,14,0)</f>
        <v>#N/A</v>
      </c>
    </row>
    <row r="110" spans="1:14" x14ac:dyDescent="0.2">
      <c r="A110" s="216" t="s">
        <v>770</v>
      </c>
      <c r="B110" s="217" t="s">
        <v>771</v>
      </c>
      <c r="C110" s="210" t="s">
        <v>377</v>
      </c>
      <c r="D110" s="217" t="s">
        <v>547</v>
      </c>
      <c r="E110" s="218"/>
      <c r="F110" s="218"/>
      <c r="G110" s="218"/>
      <c r="H110" s="218"/>
      <c r="I110" s="219" t="s">
        <v>425</v>
      </c>
      <c r="J110" s="220"/>
      <c r="K110" s="219" t="s">
        <v>769</v>
      </c>
      <c r="L110" s="220"/>
      <c r="M110" s="231">
        <v>799.4</v>
      </c>
      <c r="N110" s="221" t="e">
        <f>VLOOKUP(A110,[1]Bal032022!A:N,14,0)</f>
        <v>#N/A</v>
      </c>
    </row>
    <row r="111" spans="1:14" x14ac:dyDescent="0.2">
      <c r="A111" s="222" t="s">
        <v>772</v>
      </c>
      <c r="B111" s="223" t="s">
        <v>773</v>
      </c>
      <c r="C111" s="210" t="s">
        <v>377</v>
      </c>
      <c r="D111" s="223" t="s">
        <v>774</v>
      </c>
      <c r="E111" s="224"/>
      <c r="F111" s="224"/>
      <c r="G111" s="224"/>
      <c r="H111" s="224"/>
      <c r="I111" s="225" t="s">
        <v>425</v>
      </c>
      <c r="J111" s="226"/>
      <c r="K111" s="225" t="s">
        <v>769</v>
      </c>
      <c r="L111" s="226"/>
      <c r="M111" s="235">
        <v>799.4</v>
      </c>
      <c r="N111" s="221" t="e">
        <f>VLOOKUP(A111,[1]Bal032022!A:N,14,0)</f>
        <v>#N/A</v>
      </c>
    </row>
    <row r="112" spans="1:14" x14ac:dyDescent="0.2">
      <c r="A112" s="227" t="s">
        <v>377</v>
      </c>
      <c r="B112" s="228" t="s">
        <v>377</v>
      </c>
      <c r="C112" s="210" t="s">
        <v>377</v>
      </c>
      <c r="D112" s="228" t="s">
        <v>377</v>
      </c>
      <c r="E112" s="229"/>
      <c r="F112" s="229"/>
      <c r="G112" s="229"/>
      <c r="H112" s="229"/>
      <c r="I112" s="229"/>
      <c r="J112" s="229"/>
      <c r="K112" s="229"/>
      <c r="L112" s="229"/>
      <c r="M112" s="233"/>
      <c r="N112" s="221" t="e">
        <f>VLOOKUP(A112,[1]Bal032022!A:N,14,0)</f>
        <v>#REF!</v>
      </c>
    </row>
    <row r="113" spans="1:14" x14ac:dyDescent="0.2">
      <c r="A113" s="216" t="s">
        <v>775</v>
      </c>
      <c r="B113" s="217" t="s">
        <v>776</v>
      </c>
      <c r="C113" s="210" t="s">
        <v>377</v>
      </c>
      <c r="D113" s="217" t="s">
        <v>777</v>
      </c>
      <c r="E113" s="218"/>
      <c r="F113" s="218"/>
      <c r="G113" s="218"/>
      <c r="H113" s="218"/>
      <c r="I113" s="219" t="s">
        <v>778</v>
      </c>
      <c r="J113" s="220"/>
      <c r="K113" s="219" t="s">
        <v>779</v>
      </c>
      <c r="L113" s="220"/>
      <c r="M113" s="231">
        <v>43279.58</v>
      </c>
      <c r="N113" s="221">
        <f>VLOOKUP(A113,[1]Bal032022!A:N,14,0)</f>
        <v>0</v>
      </c>
    </row>
    <row r="114" spans="1:14" x14ac:dyDescent="0.2">
      <c r="A114" s="216" t="s">
        <v>780</v>
      </c>
      <c r="B114" s="217" t="s">
        <v>781</v>
      </c>
      <c r="C114" s="210" t="s">
        <v>377</v>
      </c>
      <c r="D114" s="217" t="s">
        <v>777</v>
      </c>
      <c r="E114" s="218"/>
      <c r="F114" s="218"/>
      <c r="G114" s="218"/>
      <c r="H114" s="218"/>
      <c r="I114" s="219" t="s">
        <v>778</v>
      </c>
      <c r="J114" s="220"/>
      <c r="K114" s="219" t="s">
        <v>779</v>
      </c>
      <c r="L114" s="220"/>
      <c r="M114" s="231">
        <v>43279.58</v>
      </c>
      <c r="N114" s="221">
        <f>VLOOKUP(A114,[1]Bal032022!A:N,14,0)</f>
        <v>0</v>
      </c>
    </row>
    <row r="115" spans="1:14" x14ac:dyDescent="0.2">
      <c r="A115" s="222" t="s">
        <v>782</v>
      </c>
      <c r="B115" s="223" t="s">
        <v>783</v>
      </c>
      <c r="C115" s="210" t="s">
        <v>377</v>
      </c>
      <c r="D115" s="223" t="s">
        <v>784</v>
      </c>
      <c r="E115" s="224"/>
      <c r="F115" s="224"/>
      <c r="G115" s="224"/>
      <c r="H115" s="224"/>
      <c r="I115" s="225" t="s">
        <v>425</v>
      </c>
      <c r="J115" s="226"/>
      <c r="K115" s="225" t="s">
        <v>785</v>
      </c>
      <c r="L115" s="226"/>
      <c r="M115" s="235">
        <v>1728.89</v>
      </c>
      <c r="N115" s="221">
        <f>VLOOKUP(A115,[1]Bal032022!A:N,14,0)</f>
        <v>0</v>
      </c>
    </row>
    <row r="116" spans="1:14" x14ac:dyDescent="0.2">
      <c r="A116" s="222" t="s">
        <v>786</v>
      </c>
      <c r="B116" s="223" t="s">
        <v>787</v>
      </c>
      <c r="C116" s="210" t="s">
        <v>377</v>
      </c>
      <c r="D116" s="223" t="s">
        <v>788</v>
      </c>
      <c r="E116" s="224"/>
      <c r="F116" s="224"/>
      <c r="G116" s="224"/>
      <c r="H116" s="224"/>
      <c r="I116" s="225" t="s">
        <v>425</v>
      </c>
      <c r="J116" s="226"/>
      <c r="K116" s="225" t="s">
        <v>483</v>
      </c>
      <c r="L116" s="226"/>
      <c r="M116" s="235">
        <v>11261.46</v>
      </c>
      <c r="N116" s="221">
        <f>VLOOKUP(A116,[1]Bal032022!A:N,14,0)</f>
        <v>0</v>
      </c>
    </row>
    <row r="117" spans="1:14" x14ac:dyDescent="0.2">
      <c r="A117" s="222" t="s">
        <v>789</v>
      </c>
      <c r="B117" s="223" t="s">
        <v>790</v>
      </c>
      <c r="C117" s="210" t="s">
        <v>377</v>
      </c>
      <c r="D117" s="223" t="s">
        <v>791</v>
      </c>
      <c r="E117" s="224"/>
      <c r="F117" s="224"/>
      <c r="G117" s="224"/>
      <c r="H117" s="224"/>
      <c r="I117" s="225" t="s">
        <v>792</v>
      </c>
      <c r="J117" s="226"/>
      <c r="K117" s="225" t="s">
        <v>425</v>
      </c>
      <c r="L117" s="226"/>
      <c r="M117" s="235">
        <v>-3678624.42</v>
      </c>
      <c r="N117" s="221">
        <f>VLOOKUP(A117,[1]Bal032022!A:N,14,0)</f>
        <v>0</v>
      </c>
    </row>
    <row r="118" spans="1:14" x14ac:dyDescent="0.2">
      <c r="A118" s="222" t="s">
        <v>793</v>
      </c>
      <c r="B118" s="223" t="s">
        <v>794</v>
      </c>
      <c r="C118" s="210" t="s">
        <v>377</v>
      </c>
      <c r="D118" s="223" t="s">
        <v>795</v>
      </c>
      <c r="E118" s="224"/>
      <c r="F118" s="224"/>
      <c r="G118" s="224"/>
      <c r="H118" s="224"/>
      <c r="I118" s="225" t="s">
        <v>796</v>
      </c>
      <c r="J118" s="226"/>
      <c r="K118" s="225" t="s">
        <v>797</v>
      </c>
      <c r="L118" s="226"/>
      <c r="M118" s="235">
        <v>3660216.79</v>
      </c>
      <c r="N118" s="221" t="e">
        <f>VLOOKUP(A118,[1]Bal032022!A:N,14,0)</f>
        <v>#N/A</v>
      </c>
    </row>
    <row r="119" spans="1:14" x14ac:dyDescent="0.2">
      <c r="A119" s="222" t="s">
        <v>798</v>
      </c>
      <c r="B119" s="223" t="s">
        <v>799</v>
      </c>
      <c r="C119" s="210" t="s">
        <v>377</v>
      </c>
      <c r="D119" s="223" t="s">
        <v>800</v>
      </c>
      <c r="E119" s="224"/>
      <c r="F119" s="224"/>
      <c r="G119" s="224"/>
      <c r="H119" s="224"/>
      <c r="I119" s="225" t="s">
        <v>801</v>
      </c>
      <c r="J119" s="226"/>
      <c r="K119" s="225" t="s">
        <v>802</v>
      </c>
      <c r="L119" s="226"/>
      <c r="M119" s="235">
        <v>57582.55</v>
      </c>
      <c r="N119" s="221">
        <f>VLOOKUP(A119,[1]Bal032022!A:N,14,0)</f>
        <v>0</v>
      </c>
    </row>
    <row r="120" spans="1:14" x14ac:dyDescent="0.2">
      <c r="A120" s="222" t="s">
        <v>803</v>
      </c>
      <c r="B120" s="223" t="s">
        <v>804</v>
      </c>
      <c r="C120" s="210" t="s">
        <v>377</v>
      </c>
      <c r="D120" s="223" t="s">
        <v>805</v>
      </c>
      <c r="E120" s="224"/>
      <c r="F120" s="224"/>
      <c r="G120" s="224"/>
      <c r="H120" s="224"/>
      <c r="I120" s="225" t="s">
        <v>806</v>
      </c>
      <c r="J120" s="226"/>
      <c r="K120" s="225" t="s">
        <v>425</v>
      </c>
      <c r="L120" s="226"/>
      <c r="M120" s="235">
        <v>-8885.69</v>
      </c>
      <c r="N120" s="221">
        <f>VLOOKUP(A120,[1]Bal032022!A:N,14,0)</f>
        <v>0</v>
      </c>
    </row>
    <row r="121" spans="1:14" x14ac:dyDescent="0.2">
      <c r="A121" s="216" t="s">
        <v>377</v>
      </c>
      <c r="B121" s="217" t="s">
        <v>377</v>
      </c>
      <c r="C121" s="210" t="s">
        <v>377</v>
      </c>
      <c r="D121" s="217" t="s">
        <v>377</v>
      </c>
      <c r="E121" s="218"/>
      <c r="F121" s="218"/>
      <c r="G121" s="218"/>
      <c r="H121" s="218"/>
      <c r="I121" s="218"/>
      <c r="J121" s="218"/>
      <c r="K121" s="218"/>
      <c r="L121" s="218"/>
      <c r="M121" s="236"/>
      <c r="N121" s="221" t="e">
        <f>VLOOKUP(A121,[1]Bal032022!A:N,14,0)</f>
        <v>#REF!</v>
      </c>
    </row>
    <row r="122" spans="1:14" x14ac:dyDescent="0.2">
      <c r="A122" s="216" t="s">
        <v>807</v>
      </c>
      <c r="B122" s="217" t="s">
        <v>808</v>
      </c>
      <c r="C122" s="210" t="s">
        <v>377</v>
      </c>
      <c r="D122" s="217" t="s">
        <v>809</v>
      </c>
      <c r="E122" s="218"/>
      <c r="F122" s="218"/>
      <c r="G122" s="218"/>
      <c r="H122" s="218"/>
      <c r="I122" s="219" t="s">
        <v>587</v>
      </c>
      <c r="J122" s="220"/>
      <c r="K122" s="219" t="s">
        <v>425</v>
      </c>
      <c r="L122" s="220"/>
      <c r="M122" s="231">
        <v>-19465.8</v>
      </c>
      <c r="N122" s="221">
        <f>VLOOKUP(A122,[1]Bal032022!A:N,14,0)</f>
        <v>0</v>
      </c>
    </row>
    <row r="123" spans="1:14" x14ac:dyDescent="0.2">
      <c r="A123" s="216" t="s">
        <v>810</v>
      </c>
      <c r="B123" s="217" t="s">
        <v>811</v>
      </c>
      <c r="C123" s="210" t="s">
        <v>377</v>
      </c>
      <c r="D123" s="217" t="s">
        <v>812</v>
      </c>
      <c r="E123" s="218"/>
      <c r="F123" s="218"/>
      <c r="G123" s="218"/>
      <c r="H123" s="218"/>
      <c r="I123" s="219" t="s">
        <v>587</v>
      </c>
      <c r="J123" s="220"/>
      <c r="K123" s="219" t="s">
        <v>425</v>
      </c>
      <c r="L123" s="220"/>
      <c r="M123" s="231">
        <v>-19465.8</v>
      </c>
      <c r="N123" s="221">
        <f>VLOOKUP(A123,[1]Bal032022!A:N,14,0)</f>
        <v>0</v>
      </c>
    </row>
    <row r="124" spans="1:14" x14ac:dyDescent="0.2">
      <c r="A124" s="216" t="s">
        <v>813</v>
      </c>
      <c r="B124" s="217" t="s">
        <v>814</v>
      </c>
      <c r="C124" s="210" t="s">
        <v>377</v>
      </c>
      <c r="D124" s="217" t="s">
        <v>815</v>
      </c>
      <c r="E124" s="218"/>
      <c r="F124" s="218"/>
      <c r="G124" s="218"/>
      <c r="H124" s="218"/>
      <c r="I124" s="219" t="s">
        <v>587</v>
      </c>
      <c r="J124" s="220"/>
      <c r="K124" s="219" t="s">
        <v>425</v>
      </c>
      <c r="L124" s="220"/>
      <c r="M124" s="231">
        <v>-19465.8</v>
      </c>
      <c r="N124" s="221">
        <f>VLOOKUP(A124,[1]Bal032022!A:N,14,0)</f>
        <v>0</v>
      </c>
    </row>
    <row r="125" spans="1:14" x14ac:dyDescent="0.2">
      <c r="A125" s="216" t="s">
        <v>816</v>
      </c>
      <c r="B125" s="217" t="s">
        <v>817</v>
      </c>
      <c r="C125" s="210" t="s">
        <v>377</v>
      </c>
      <c r="D125" s="217" t="s">
        <v>815</v>
      </c>
      <c r="E125" s="218"/>
      <c r="F125" s="218"/>
      <c r="G125" s="218"/>
      <c r="H125" s="218"/>
      <c r="I125" s="219" t="s">
        <v>587</v>
      </c>
      <c r="J125" s="220"/>
      <c r="K125" s="219" t="s">
        <v>425</v>
      </c>
      <c r="L125" s="220"/>
      <c r="M125" s="231">
        <v>-19465.8</v>
      </c>
      <c r="N125" s="221">
        <f>VLOOKUP(A125,[1]Bal032022!A:N,14,0)</f>
        <v>0</v>
      </c>
    </row>
    <row r="126" spans="1:14" x14ac:dyDescent="0.2">
      <c r="A126" s="222" t="s">
        <v>818</v>
      </c>
      <c r="B126" s="223" t="s">
        <v>819</v>
      </c>
      <c r="C126" s="210" t="s">
        <v>377</v>
      </c>
      <c r="D126" s="223" t="s">
        <v>820</v>
      </c>
      <c r="E126" s="224"/>
      <c r="F126" s="224"/>
      <c r="G126" s="224"/>
      <c r="H126" s="224"/>
      <c r="I126" s="225" t="s">
        <v>587</v>
      </c>
      <c r="J126" s="226"/>
      <c r="K126" s="225" t="s">
        <v>425</v>
      </c>
      <c r="L126" s="226"/>
      <c r="M126" s="235">
        <v>-19465.8</v>
      </c>
      <c r="N126" s="221">
        <f>VLOOKUP(A126,[1]Bal032022!A:N,14,0)</f>
        <v>0</v>
      </c>
    </row>
    <row r="127" spans="1:14" x14ac:dyDescent="0.2">
      <c r="A127" s="227" t="s">
        <v>377</v>
      </c>
      <c r="B127" s="228" t="s">
        <v>377</v>
      </c>
      <c r="C127" s="210" t="s">
        <v>377</v>
      </c>
      <c r="D127" s="228" t="s">
        <v>377</v>
      </c>
      <c r="E127" s="229"/>
      <c r="F127" s="229"/>
      <c r="G127" s="229"/>
      <c r="H127" s="229"/>
      <c r="I127" s="229"/>
      <c r="J127" s="229"/>
      <c r="K127" s="229"/>
      <c r="L127" s="229"/>
      <c r="M127" s="233"/>
      <c r="N127" s="221"/>
    </row>
    <row r="128" spans="1:14" x14ac:dyDescent="0.2">
      <c r="A128" s="216" t="s">
        <v>821</v>
      </c>
      <c r="B128" s="217" t="s">
        <v>822</v>
      </c>
      <c r="C128" s="217" t="s">
        <v>823</v>
      </c>
      <c r="D128" s="218"/>
      <c r="E128" s="218"/>
      <c r="F128" s="218"/>
      <c r="G128" s="218"/>
      <c r="H128" s="218"/>
      <c r="I128" s="219" t="s">
        <v>824</v>
      </c>
      <c r="J128" s="220"/>
      <c r="K128" s="219" t="s">
        <v>825</v>
      </c>
      <c r="L128" s="220"/>
      <c r="M128" s="238">
        <v>1449541.41</v>
      </c>
      <c r="N128" s="221">
        <f>VLOOKUP(A128,[1]Bal032022!A:N,14,0)</f>
        <v>0</v>
      </c>
    </row>
    <row r="129" spans="1:14" x14ac:dyDescent="0.2">
      <c r="A129" s="216" t="s">
        <v>826</v>
      </c>
      <c r="B129" s="217" t="s">
        <v>827</v>
      </c>
      <c r="C129" s="210" t="s">
        <v>377</v>
      </c>
      <c r="D129" s="217" t="s">
        <v>828</v>
      </c>
      <c r="E129" s="218"/>
      <c r="F129" s="218"/>
      <c r="G129" s="218"/>
      <c r="H129" s="218"/>
      <c r="I129" s="219" t="s">
        <v>829</v>
      </c>
      <c r="J129" s="220"/>
      <c r="K129" s="219" t="s">
        <v>830</v>
      </c>
      <c r="L129" s="220"/>
      <c r="M129" s="231">
        <v>829322.31</v>
      </c>
      <c r="N129" s="221">
        <f>VLOOKUP(A129,[1]Bal032022!A:N,14,0)</f>
        <v>0</v>
      </c>
    </row>
    <row r="130" spans="1:14" x14ac:dyDescent="0.2">
      <c r="A130" s="216" t="s">
        <v>831</v>
      </c>
      <c r="B130" s="217" t="s">
        <v>832</v>
      </c>
      <c r="C130" s="210" t="s">
        <v>377</v>
      </c>
      <c r="D130" s="217" t="s">
        <v>833</v>
      </c>
      <c r="E130" s="218"/>
      <c r="F130" s="218"/>
      <c r="G130" s="218"/>
      <c r="H130" s="218"/>
      <c r="I130" s="219" t="s">
        <v>834</v>
      </c>
      <c r="J130" s="220"/>
      <c r="K130" s="219" t="s">
        <v>835</v>
      </c>
      <c r="L130" s="220"/>
      <c r="M130" s="231">
        <v>666730.76</v>
      </c>
      <c r="N130" s="221">
        <f>VLOOKUP(A130,[1]Bal032022!A:N,14,0)</f>
        <v>0</v>
      </c>
    </row>
    <row r="131" spans="1:14" x14ac:dyDescent="0.2">
      <c r="A131" s="216" t="s">
        <v>836</v>
      </c>
      <c r="B131" s="217" t="s">
        <v>837</v>
      </c>
      <c r="C131" s="210" t="s">
        <v>377</v>
      </c>
      <c r="D131" s="217" t="s">
        <v>838</v>
      </c>
      <c r="E131" s="218"/>
      <c r="F131" s="218"/>
      <c r="G131" s="218"/>
      <c r="H131" s="218"/>
      <c r="I131" s="219" t="s">
        <v>839</v>
      </c>
      <c r="J131" s="220"/>
      <c r="K131" s="219" t="s">
        <v>840</v>
      </c>
      <c r="L131" s="220"/>
      <c r="M131" s="231">
        <v>48725.08</v>
      </c>
      <c r="N131" s="221">
        <f>VLOOKUP(A131,[1]Bal032022!A:N,14,0)</f>
        <v>0</v>
      </c>
    </row>
    <row r="132" spans="1:14" x14ac:dyDescent="0.2">
      <c r="A132" s="216" t="s">
        <v>841</v>
      </c>
      <c r="B132" s="217" t="s">
        <v>842</v>
      </c>
      <c r="C132" s="210" t="s">
        <v>377</v>
      </c>
      <c r="D132" s="217" t="s">
        <v>843</v>
      </c>
      <c r="E132" s="218"/>
      <c r="F132" s="218"/>
      <c r="G132" s="218"/>
      <c r="H132" s="218"/>
      <c r="I132" s="219" t="s">
        <v>839</v>
      </c>
      <c r="J132" s="220"/>
      <c r="K132" s="219" t="s">
        <v>840</v>
      </c>
      <c r="L132" s="220"/>
      <c r="M132" s="231">
        <v>48725.08</v>
      </c>
      <c r="N132" s="221" t="str">
        <f>VLOOKUP(A132,[1]Bal032022!A:N,14,0)</f>
        <v>6.1.1.1.1</v>
      </c>
    </row>
    <row r="133" spans="1:14" x14ac:dyDescent="0.2">
      <c r="A133" s="222" t="s">
        <v>844</v>
      </c>
      <c r="B133" s="223" t="s">
        <v>845</v>
      </c>
      <c r="C133" s="210" t="s">
        <v>377</v>
      </c>
      <c r="D133" s="223" t="s">
        <v>846</v>
      </c>
      <c r="E133" s="224"/>
      <c r="F133" s="224"/>
      <c r="G133" s="224"/>
      <c r="H133" s="224"/>
      <c r="I133" s="225" t="s">
        <v>847</v>
      </c>
      <c r="J133" s="226"/>
      <c r="K133" s="225" t="s">
        <v>840</v>
      </c>
      <c r="L133" s="226"/>
      <c r="M133" s="235">
        <v>29041.79</v>
      </c>
      <c r="N133" s="221">
        <f>VLOOKUP(A133,[1]Bal032022!A:N,14,0)</f>
        <v>0</v>
      </c>
    </row>
    <row r="134" spans="1:14" x14ac:dyDescent="0.2">
      <c r="A134" s="222" t="s">
        <v>848</v>
      </c>
      <c r="B134" s="223" t="s">
        <v>849</v>
      </c>
      <c r="C134" s="210" t="s">
        <v>377</v>
      </c>
      <c r="D134" s="223" t="s">
        <v>850</v>
      </c>
      <c r="E134" s="224"/>
      <c r="F134" s="224"/>
      <c r="G134" s="224"/>
      <c r="H134" s="224"/>
      <c r="I134" s="225" t="s">
        <v>851</v>
      </c>
      <c r="J134" s="226"/>
      <c r="K134" s="225" t="s">
        <v>425</v>
      </c>
      <c r="L134" s="226"/>
      <c r="M134" s="235">
        <v>7857.75</v>
      </c>
      <c r="N134" s="221">
        <f>VLOOKUP(A134,[1]Bal032022!A:N,14,0)</f>
        <v>0</v>
      </c>
    </row>
    <row r="135" spans="1:14" x14ac:dyDescent="0.2">
      <c r="A135" s="222" t="s">
        <v>852</v>
      </c>
      <c r="B135" s="223" t="s">
        <v>853</v>
      </c>
      <c r="C135" s="210" t="s">
        <v>377</v>
      </c>
      <c r="D135" s="223" t="s">
        <v>854</v>
      </c>
      <c r="E135" s="224"/>
      <c r="F135" s="224"/>
      <c r="G135" s="224"/>
      <c r="H135" s="224"/>
      <c r="I135" s="225" t="s">
        <v>855</v>
      </c>
      <c r="J135" s="226"/>
      <c r="K135" s="225" t="s">
        <v>425</v>
      </c>
      <c r="L135" s="226"/>
      <c r="M135" s="235">
        <v>2323.36</v>
      </c>
      <c r="N135" s="221">
        <f>VLOOKUP(A135,[1]Bal032022!A:N,14,0)</f>
        <v>0</v>
      </c>
    </row>
    <row r="136" spans="1:14" x14ac:dyDescent="0.2">
      <c r="A136" s="222" t="s">
        <v>856</v>
      </c>
      <c r="B136" s="223" t="s">
        <v>857</v>
      </c>
      <c r="C136" s="210" t="s">
        <v>377</v>
      </c>
      <c r="D136" s="223" t="s">
        <v>858</v>
      </c>
      <c r="E136" s="224"/>
      <c r="F136" s="224"/>
      <c r="G136" s="224"/>
      <c r="H136" s="224"/>
      <c r="I136" s="225" t="s">
        <v>859</v>
      </c>
      <c r="J136" s="226"/>
      <c r="K136" s="225" t="s">
        <v>425</v>
      </c>
      <c r="L136" s="226"/>
      <c r="M136" s="235">
        <v>290.42</v>
      </c>
      <c r="N136" s="221">
        <f>VLOOKUP(A136,[1]Bal032022!A:N,14,0)</f>
        <v>0</v>
      </c>
    </row>
    <row r="137" spans="1:14" x14ac:dyDescent="0.2">
      <c r="A137" s="222" t="s">
        <v>860</v>
      </c>
      <c r="B137" s="223" t="s">
        <v>861</v>
      </c>
      <c r="C137" s="210" t="s">
        <v>377</v>
      </c>
      <c r="D137" s="223" t="s">
        <v>862</v>
      </c>
      <c r="E137" s="224"/>
      <c r="F137" s="224"/>
      <c r="G137" s="224"/>
      <c r="H137" s="224"/>
      <c r="I137" s="225" t="s">
        <v>863</v>
      </c>
      <c r="J137" s="226"/>
      <c r="K137" s="225" t="s">
        <v>425</v>
      </c>
      <c r="L137" s="226"/>
      <c r="M137" s="235">
        <v>1528.56</v>
      </c>
      <c r="N137" s="221">
        <f>VLOOKUP(A137,[1]Bal032022!A:N,14,0)</f>
        <v>0</v>
      </c>
    </row>
    <row r="138" spans="1:14" x14ac:dyDescent="0.2">
      <c r="A138" s="222" t="s">
        <v>864</v>
      </c>
      <c r="B138" s="223" t="s">
        <v>865</v>
      </c>
      <c r="C138" s="210" t="s">
        <v>377</v>
      </c>
      <c r="D138" s="223" t="s">
        <v>658</v>
      </c>
      <c r="E138" s="224"/>
      <c r="F138" s="224"/>
      <c r="G138" s="224"/>
      <c r="H138" s="224"/>
      <c r="I138" s="225" t="s">
        <v>866</v>
      </c>
      <c r="J138" s="226"/>
      <c r="K138" s="225" t="s">
        <v>425</v>
      </c>
      <c r="L138" s="226"/>
      <c r="M138" s="235">
        <v>2420.17</v>
      </c>
      <c r="N138" s="221">
        <f>VLOOKUP(A138,[1]Bal032022!A:N,14,0)</f>
        <v>0</v>
      </c>
    </row>
    <row r="139" spans="1:14" x14ac:dyDescent="0.2">
      <c r="A139" s="222" t="s">
        <v>867</v>
      </c>
      <c r="B139" s="223" t="s">
        <v>868</v>
      </c>
      <c r="C139" s="210" t="s">
        <v>377</v>
      </c>
      <c r="D139" s="223" t="s">
        <v>869</v>
      </c>
      <c r="E139" s="224"/>
      <c r="F139" s="224"/>
      <c r="G139" s="224"/>
      <c r="H139" s="224"/>
      <c r="I139" s="225" t="s">
        <v>870</v>
      </c>
      <c r="J139" s="226"/>
      <c r="K139" s="225" t="s">
        <v>425</v>
      </c>
      <c r="L139" s="226"/>
      <c r="M139" s="235">
        <v>3226.89</v>
      </c>
      <c r="N139" s="221" t="e">
        <f>VLOOKUP(A139,[1]Bal032022!A:N,14,0)</f>
        <v>#N/A</v>
      </c>
    </row>
    <row r="140" spans="1:14" x14ac:dyDescent="0.2">
      <c r="A140" s="222" t="s">
        <v>871</v>
      </c>
      <c r="B140" s="223" t="s">
        <v>872</v>
      </c>
      <c r="C140" s="210" t="s">
        <v>377</v>
      </c>
      <c r="D140" s="223" t="s">
        <v>873</v>
      </c>
      <c r="E140" s="224"/>
      <c r="F140" s="224"/>
      <c r="G140" s="224"/>
      <c r="H140" s="224"/>
      <c r="I140" s="225" t="s">
        <v>874</v>
      </c>
      <c r="J140" s="226"/>
      <c r="K140" s="225" t="s">
        <v>425</v>
      </c>
      <c r="L140" s="226"/>
      <c r="M140" s="235">
        <v>193.62</v>
      </c>
      <c r="N140" s="221">
        <f>VLOOKUP(A140,[1]Bal032022!A:N,14,0)</f>
        <v>0</v>
      </c>
    </row>
    <row r="141" spans="1:14" x14ac:dyDescent="0.2">
      <c r="A141" s="222" t="s">
        <v>875</v>
      </c>
      <c r="B141" s="223" t="s">
        <v>876</v>
      </c>
      <c r="C141" s="210" t="s">
        <v>377</v>
      </c>
      <c r="D141" s="223" t="s">
        <v>877</v>
      </c>
      <c r="E141" s="224"/>
      <c r="F141" s="224"/>
      <c r="G141" s="224"/>
      <c r="H141" s="224"/>
      <c r="I141" s="225" t="s">
        <v>878</v>
      </c>
      <c r="J141" s="226"/>
      <c r="K141" s="225" t="s">
        <v>425</v>
      </c>
      <c r="L141" s="226"/>
      <c r="M141" s="235">
        <v>258.14999999999998</v>
      </c>
      <c r="N141" s="221" t="e">
        <f>VLOOKUP(A141,[1]Bal032022!A:N,14,0)</f>
        <v>#N/A</v>
      </c>
    </row>
    <row r="142" spans="1:14" x14ac:dyDescent="0.2">
      <c r="A142" s="222" t="s">
        <v>879</v>
      </c>
      <c r="B142" s="223" t="s">
        <v>880</v>
      </c>
      <c r="C142" s="210" t="s">
        <v>377</v>
      </c>
      <c r="D142" s="223" t="s">
        <v>881</v>
      </c>
      <c r="E142" s="224"/>
      <c r="F142" s="224"/>
      <c r="G142" s="224"/>
      <c r="H142" s="224"/>
      <c r="I142" s="225" t="s">
        <v>882</v>
      </c>
      <c r="J142" s="226"/>
      <c r="K142" s="225" t="s">
        <v>425</v>
      </c>
      <c r="L142" s="226"/>
      <c r="M142" s="235">
        <v>24.21</v>
      </c>
      <c r="N142" s="221">
        <f>VLOOKUP(A142,[1]Bal032022!A:N,14,0)</f>
        <v>0</v>
      </c>
    </row>
    <row r="143" spans="1:14" x14ac:dyDescent="0.2">
      <c r="A143" s="222" t="s">
        <v>883</v>
      </c>
      <c r="B143" s="223" t="s">
        <v>884</v>
      </c>
      <c r="C143" s="210" t="s">
        <v>377</v>
      </c>
      <c r="D143" s="223" t="s">
        <v>885</v>
      </c>
      <c r="E143" s="224"/>
      <c r="F143" s="224"/>
      <c r="G143" s="224"/>
      <c r="H143" s="224"/>
      <c r="I143" s="225" t="s">
        <v>886</v>
      </c>
      <c r="J143" s="226"/>
      <c r="K143" s="225" t="s">
        <v>425</v>
      </c>
      <c r="L143" s="226"/>
      <c r="M143" s="235">
        <v>32.270000000000003</v>
      </c>
      <c r="N143" s="221" t="e">
        <f>VLOOKUP(A143,[1]Bal032022!A:N,14,0)</f>
        <v>#N/A</v>
      </c>
    </row>
    <row r="144" spans="1:14" x14ac:dyDescent="0.2">
      <c r="A144" s="222" t="s">
        <v>887</v>
      </c>
      <c r="B144" s="223" t="s">
        <v>888</v>
      </c>
      <c r="C144" s="210" t="s">
        <v>377</v>
      </c>
      <c r="D144" s="223" t="s">
        <v>889</v>
      </c>
      <c r="E144" s="224"/>
      <c r="F144" s="224"/>
      <c r="G144" s="224"/>
      <c r="H144" s="224"/>
      <c r="I144" s="225" t="s">
        <v>890</v>
      </c>
      <c r="J144" s="226"/>
      <c r="K144" s="225" t="s">
        <v>425</v>
      </c>
      <c r="L144" s="226"/>
      <c r="M144" s="235">
        <v>654.80999999999995</v>
      </c>
      <c r="N144" s="221">
        <f>VLOOKUP(A144,[1]Bal032022!A:N,14,0)</f>
        <v>0</v>
      </c>
    </row>
    <row r="145" spans="1:14" x14ac:dyDescent="0.2">
      <c r="A145" s="222" t="s">
        <v>891</v>
      </c>
      <c r="B145" s="223" t="s">
        <v>892</v>
      </c>
      <c r="C145" s="210" t="s">
        <v>377</v>
      </c>
      <c r="D145" s="223" t="s">
        <v>893</v>
      </c>
      <c r="E145" s="224"/>
      <c r="F145" s="224"/>
      <c r="G145" s="224"/>
      <c r="H145" s="224"/>
      <c r="I145" s="225" t="s">
        <v>894</v>
      </c>
      <c r="J145" s="226"/>
      <c r="K145" s="225" t="s">
        <v>425</v>
      </c>
      <c r="L145" s="226"/>
      <c r="M145" s="235">
        <v>873.08</v>
      </c>
      <c r="N145" s="221" t="e">
        <f>VLOOKUP(A145,[1]Bal032022!A:N,14,0)</f>
        <v>#N/A</v>
      </c>
    </row>
    <row r="146" spans="1:14" x14ac:dyDescent="0.2">
      <c r="A146" s="227" t="s">
        <v>377</v>
      </c>
      <c r="B146" s="228" t="s">
        <v>377</v>
      </c>
      <c r="C146" s="210" t="s">
        <v>377</v>
      </c>
      <c r="D146" s="228" t="s">
        <v>377</v>
      </c>
      <c r="E146" s="229"/>
      <c r="F146" s="229"/>
      <c r="G146" s="229"/>
      <c r="H146" s="229"/>
      <c r="I146" s="229"/>
      <c r="J146" s="229"/>
      <c r="K146" s="229"/>
      <c r="L146" s="229"/>
      <c r="M146" s="233"/>
      <c r="N146" s="221"/>
    </row>
    <row r="147" spans="1:14" x14ac:dyDescent="0.2">
      <c r="A147" s="216" t="s">
        <v>895</v>
      </c>
      <c r="B147" s="217" t="s">
        <v>896</v>
      </c>
      <c r="C147" s="210" t="s">
        <v>377</v>
      </c>
      <c r="D147" s="217" t="s">
        <v>897</v>
      </c>
      <c r="E147" s="218"/>
      <c r="F147" s="218"/>
      <c r="G147" s="218"/>
      <c r="H147" s="218"/>
      <c r="I147" s="219" t="s">
        <v>898</v>
      </c>
      <c r="J147" s="220"/>
      <c r="K147" s="219" t="s">
        <v>899</v>
      </c>
      <c r="L147" s="220"/>
      <c r="M147" s="231">
        <v>611066.39</v>
      </c>
      <c r="N147" s="221">
        <f>VLOOKUP(A147,[1]Bal032022!A:N,14,0)</f>
        <v>0</v>
      </c>
    </row>
    <row r="148" spans="1:14" x14ac:dyDescent="0.2">
      <c r="A148" s="216" t="s">
        <v>900</v>
      </c>
      <c r="B148" s="217" t="s">
        <v>901</v>
      </c>
      <c r="C148" s="210" t="s">
        <v>377</v>
      </c>
      <c r="D148" s="217" t="s">
        <v>843</v>
      </c>
      <c r="E148" s="218"/>
      <c r="F148" s="218"/>
      <c r="G148" s="218"/>
      <c r="H148" s="218"/>
      <c r="I148" s="219" t="s">
        <v>902</v>
      </c>
      <c r="J148" s="220"/>
      <c r="K148" s="219" t="s">
        <v>903</v>
      </c>
      <c r="L148" s="220"/>
      <c r="M148" s="231">
        <v>163243.62</v>
      </c>
      <c r="N148" s="221" t="str">
        <f>VLOOKUP(A148,[1]Bal032022!A:N,14,0)</f>
        <v>6.1.1.2.1</v>
      </c>
    </row>
    <row r="149" spans="1:14" x14ac:dyDescent="0.2">
      <c r="A149" s="222" t="s">
        <v>904</v>
      </c>
      <c r="B149" s="223" t="s">
        <v>905</v>
      </c>
      <c r="C149" s="210" t="s">
        <v>377</v>
      </c>
      <c r="D149" s="223" t="s">
        <v>906</v>
      </c>
      <c r="E149" s="224"/>
      <c r="F149" s="224"/>
      <c r="G149" s="224"/>
      <c r="H149" s="224"/>
      <c r="I149" s="225" t="s">
        <v>907</v>
      </c>
      <c r="J149" s="226"/>
      <c r="K149" s="225" t="s">
        <v>908</v>
      </c>
      <c r="L149" s="226"/>
      <c r="M149" s="235">
        <v>80318.7</v>
      </c>
      <c r="N149" s="221">
        <f>VLOOKUP(A149,[1]Bal032022!A:N,14,0)</f>
        <v>0</v>
      </c>
    </row>
    <row r="150" spans="1:14" x14ac:dyDescent="0.2">
      <c r="A150" s="222" t="s">
        <v>909</v>
      </c>
      <c r="B150" s="223" t="s">
        <v>910</v>
      </c>
      <c r="C150" s="210" t="s">
        <v>377</v>
      </c>
      <c r="D150" s="223" t="s">
        <v>911</v>
      </c>
      <c r="E150" s="224"/>
      <c r="F150" s="224"/>
      <c r="G150" s="224"/>
      <c r="H150" s="224"/>
      <c r="I150" s="225" t="s">
        <v>912</v>
      </c>
      <c r="J150" s="226"/>
      <c r="K150" s="225" t="s">
        <v>425</v>
      </c>
      <c r="L150" s="226"/>
      <c r="M150" s="235">
        <v>471.55</v>
      </c>
      <c r="N150" s="221" t="e">
        <f>VLOOKUP(A150,[1]Bal032022!A:N,14,0)</f>
        <v>#N/A</v>
      </c>
    </row>
    <row r="151" spans="1:14" x14ac:dyDescent="0.2">
      <c r="A151" s="222" t="s">
        <v>913</v>
      </c>
      <c r="B151" s="223" t="s">
        <v>914</v>
      </c>
      <c r="C151" s="210" t="s">
        <v>377</v>
      </c>
      <c r="D151" s="223" t="s">
        <v>915</v>
      </c>
      <c r="E151" s="224"/>
      <c r="F151" s="224"/>
      <c r="G151" s="224"/>
      <c r="H151" s="224"/>
      <c r="I151" s="225" t="s">
        <v>916</v>
      </c>
      <c r="J151" s="226"/>
      <c r="K151" s="225" t="s">
        <v>425</v>
      </c>
      <c r="L151" s="226"/>
      <c r="M151" s="235">
        <v>530.48</v>
      </c>
      <c r="N151" s="221" t="e">
        <f>VLOOKUP(A151,[1]Bal032022!A:N,14,0)</f>
        <v>#N/A</v>
      </c>
    </row>
    <row r="152" spans="1:14" x14ac:dyDescent="0.2">
      <c r="A152" s="222" t="s">
        <v>917</v>
      </c>
      <c r="B152" s="223" t="s">
        <v>918</v>
      </c>
      <c r="C152" s="210" t="s">
        <v>377</v>
      </c>
      <c r="D152" s="223" t="s">
        <v>919</v>
      </c>
      <c r="E152" s="224"/>
      <c r="F152" s="224"/>
      <c r="G152" s="224"/>
      <c r="H152" s="224"/>
      <c r="I152" s="225" t="s">
        <v>920</v>
      </c>
      <c r="J152" s="226"/>
      <c r="K152" s="225" t="s">
        <v>425</v>
      </c>
      <c r="L152" s="226"/>
      <c r="M152" s="235">
        <v>5587.75</v>
      </c>
      <c r="N152" s="221" t="e">
        <f>VLOOKUP(A152,[1]Bal032022!A:N,14,0)</f>
        <v>#N/A</v>
      </c>
    </row>
    <row r="153" spans="1:14" x14ac:dyDescent="0.2">
      <c r="A153" s="222" t="s">
        <v>921</v>
      </c>
      <c r="B153" s="223" t="s">
        <v>922</v>
      </c>
      <c r="C153" s="210" t="s">
        <v>377</v>
      </c>
      <c r="D153" s="223" t="s">
        <v>923</v>
      </c>
      <c r="E153" s="224"/>
      <c r="F153" s="224"/>
      <c r="G153" s="224"/>
      <c r="H153" s="224"/>
      <c r="I153" s="225" t="s">
        <v>924</v>
      </c>
      <c r="J153" s="226"/>
      <c r="K153" s="225" t="s">
        <v>425</v>
      </c>
      <c r="L153" s="226"/>
      <c r="M153" s="235">
        <v>22123.72</v>
      </c>
      <c r="N153" s="221">
        <f>VLOOKUP(A153,[1]Bal032022!A:N,14,0)</f>
        <v>0</v>
      </c>
    </row>
    <row r="154" spans="1:14" x14ac:dyDescent="0.2">
      <c r="A154" s="222" t="s">
        <v>925</v>
      </c>
      <c r="B154" s="223" t="s">
        <v>926</v>
      </c>
      <c r="C154" s="210" t="s">
        <v>377</v>
      </c>
      <c r="D154" s="223" t="s">
        <v>927</v>
      </c>
      <c r="E154" s="224"/>
      <c r="F154" s="224"/>
      <c r="G154" s="224"/>
      <c r="H154" s="224"/>
      <c r="I154" s="225" t="s">
        <v>928</v>
      </c>
      <c r="J154" s="226"/>
      <c r="K154" s="225" t="s">
        <v>425</v>
      </c>
      <c r="L154" s="226"/>
      <c r="M154" s="235">
        <v>17383.59</v>
      </c>
      <c r="N154" s="221">
        <f>VLOOKUP(A154,[1]Bal032022!A:N,14,0)</f>
        <v>0</v>
      </c>
    </row>
    <row r="155" spans="1:14" x14ac:dyDescent="0.2">
      <c r="A155" s="222" t="s">
        <v>929</v>
      </c>
      <c r="B155" s="223" t="s">
        <v>930</v>
      </c>
      <c r="C155" s="210" t="s">
        <v>377</v>
      </c>
      <c r="D155" s="223" t="s">
        <v>931</v>
      </c>
      <c r="E155" s="224"/>
      <c r="F155" s="224"/>
      <c r="G155" s="224"/>
      <c r="H155" s="224"/>
      <c r="I155" s="225" t="s">
        <v>932</v>
      </c>
      <c r="J155" s="226"/>
      <c r="K155" s="225" t="s">
        <v>425</v>
      </c>
      <c r="L155" s="226"/>
      <c r="M155" s="235">
        <v>812.38</v>
      </c>
      <c r="N155" s="221">
        <f>VLOOKUP(A155,[1]Bal032022!A:N,14,0)</f>
        <v>0</v>
      </c>
    </row>
    <row r="156" spans="1:14" x14ac:dyDescent="0.2">
      <c r="A156" s="222" t="s">
        <v>933</v>
      </c>
      <c r="B156" s="223" t="s">
        <v>934</v>
      </c>
      <c r="C156" s="210" t="s">
        <v>377</v>
      </c>
      <c r="D156" s="223" t="s">
        <v>935</v>
      </c>
      <c r="E156" s="224"/>
      <c r="F156" s="224"/>
      <c r="G156" s="224"/>
      <c r="H156" s="224"/>
      <c r="I156" s="225" t="s">
        <v>936</v>
      </c>
      <c r="J156" s="226"/>
      <c r="K156" s="225" t="s">
        <v>937</v>
      </c>
      <c r="L156" s="226"/>
      <c r="M156" s="235">
        <v>5234.47</v>
      </c>
      <c r="N156" s="221">
        <f>VLOOKUP(A156,[1]Bal032022!A:N,14,0)</f>
        <v>0</v>
      </c>
    </row>
    <row r="157" spans="1:14" x14ac:dyDescent="0.2">
      <c r="A157" s="222" t="s">
        <v>938</v>
      </c>
      <c r="B157" s="223" t="s">
        <v>939</v>
      </c>
      <c r="C157" s="210" t="s">
        <v>377</v>
      </c>
      <c r="D157" s="223" t="s">
        <v>862</v>
      </c>
      <c r="E157" s="224"/>
      <c r="F157" s="224"/>
      <c r="G157" s="224"/>
      <c r="H157" s="224"/>
      <c r="I157" s="225" t="s">
        <v>940</v>
      </c>
      <c r="J157" s="226"/>
      <c r="K157" s="225" t="s">
        <v>941</v>
      </c>
      <c r="L157" s="226"/>
      <c r="M157" s="235">
        <v>11523.87</v>
      </c>
      <c r="N157" s="221">
        <f>VLOOKUP(A157,[1]Bal032022!A:N,14,0)</f>
        <v>0</v>
      </c>
    </row>
    <row r="158" spans="1:14" x14ac:dyDescent="0.2">
      <c r="A158" s="222" t="s">
        <v>942</v>
      </c>
      <c r="B158" s="223" t="s">
        <v>943</v>
      </c>
      <c r="C158" s="210" t="s">
        <v>377</v>
      </c>
      <c r="D158" s="223" t="s">
        <v>944</v>
      </c>
      <c r="E158" s="224"/>
      <c r="F158" s="224"/>
      <c r="G158" s="224"/>
      <c r="H158" s="224"/>
      <c r="I158" s="225" t="s">
        <v>945</v>
      </c>
      <c r="J158" s="226"/>
      <c r="K158" s="225" t="s">
        <v>946</v>
      </c>
      <c r="L158" s="226"/>
      <c r="M158" s="235">
        <v>415.94</v>
      </c>
      <c r="N158" s="221">
        <f>VLOOKUP(A158,[1]Bal032022!A:N,14,0)</f>
        <v>0</v>
      </c>
    </row>
    <row r="159" spans="1:14" x14ac:dyDescent="0.2">
      <c r="A159" s="222" t="s">
        <v>947</v>
      </c>
      <c r="B159" s="223" t="s">
        <v>948</v>
      </c>
      <c r="C159" s="210" t="s">
        <v>377</v>
      </c>
      <c r="D159" s="223" t="s">
        <v>949</v>
      </c>
      <c r="E159" s="224"/>
      <c r="F159" s="224"/>
      <c r="G159" s="224"/>
      <c r="H159" s="224"/>
      <c r="I159" s="225" t="s">
        <v>425</v>
      </c>
      <c r="J159" s="226"/>
      <c r="K159" s="225" t="s">
        <v>950</v>
      </c>
      <c r="L159" s="226"/>
      <c r="M159" s="235">
        <v>-9</v>
      </c>
      <c r="N159" s="221" t="e">
        <f>VLOOKUP(A159,[1]Bal032022!A:N,14,0)</f>
        <v>#N/A</v>
      </c>
    </row>
    <row r="160" spans="1:14" x14ac:dyDescent="0.2">
      <c r="A160" s="222" t="s">
        <v>951</v>
      </c>
      <c r="B160" s="223" t="s">
        <v>952</v>
      </c>
      <c r="C160" s="210" t="s">
        <v>377</v>
      </c>
      <c r="D160" s="223" t="s">
        <v>658</v>
      </c>
      <c r="E160" s="224"/>
      <c r="F160" s="224"/>
      <c r="G160" s="224"/>
      <c r="H160" s="224"/>
      <c r="I160" s="225" t="s">
        <v>953</v>
      </c>
      <c r="J160" s="226"/>
      <c r="K160" s="225" t="s">
        <v>954</v>
      </c>
      <c r="L160" s="226"/>
      <c r="M160" s="235">
        <v>6820.24</v>
      </c>
      <c r="N160" s="221">
        <f>VLOOKUP(A160,[1]Bal032022!A:N,14,0)</f>
        <v>0</v>
      </c>
    </row>
    <row r="161" spans="1:14" x14ac:dyDescent="0.2">
      <c r="A161" s="222" t="s">
        <v>955</v>
      </c>
      <c r="B161" s="223" t="s">
        <v>956</v>
      </c>
      <c r="C161" s="210" t="s">
        <v>377</v>
      </c>
      <c r="D161" s="223" t="s">
        <v>869</v>
      </c>
      <c r="E161" s="224"/>
      <c r="F161" s="224"/>
      <c r="G161" s="224"/>
      <c r="H161" s="224"/>
      <c r="I161" s="225" t="s">
        <v>957</v>
      </c>
      <c r="J161" s="226"/>
      <c r="K161" s="225" t="s">
        <v>958</v>
      </c>
      <c r="L161" s="226"/>
      <c r="M161" s="235">
        <v>9078.42</v>
      </c>
      <c r="N161" s="221">
        <f>VLOOKUP(A161,[1]Bal032022!A:N,14,0)</f>
        <v>0</v>
      </c>
    </row>
    <row r="162" spans="1:14" x14ac:dyDescent="0.2">
      <c r="A162" s="222" t="s">
        <v>959</v>
      </c>
      <c r="B162" s="223" t="s">
        <v>960</v>
      </c>
      <c r="C162" s="210" t="s">
        <v>377</v>
      </c>
      <c r="D162" s="223" t="s">
        <v>873</v>
      </c>
      <c r="E162" s="224"/>
      <c r="F162" s="224"/>
      <c r="G162" s="224"/>
      <c r="H162" s="224"/>
      <c r="I162" s="225" t="s">
        <v>961</v>
      </c>
      <c r="J162" s="226"/>
      <c r="K162" s="225" t="s">
        <v>962</v>
      </c>
      <c r="L162" s="226"/>
      <c r="M162" s="235">
        <v>545.58000000000004</v>
      </c>
      <c r="N162" s="221">
        <f>VLOOKUP(A162,[1]Bal032022!A:N,14,0)</f>
        <v>0</v>
      </c>
    </row>
    <row r="163" spans="1:14" x14ac:dyDescent="0.2">
      <c r="A163" s="222" t="s">
        <v>963</v>
      </c>
      <c r="B163" s="223" t="s">
        <v>964</v>
      </c>
      <c r="C163" s="210" t="s">
        <v>377</v>
      </c>
      <c r="D163" s="223" t="s">
        <v>877</v>
      </c>
      <c r="E163" s="224"/>
      <c r="F163" s="224"/>
      <c r="G163" s="224"/>
      <c r="H163" s="224"/>
      <c r="I163" s="225" t="s">
        <v>965</v>
      </c>
      <c r="J163" s="226"/>
      <c r="K163" s="225" t="s">
        <v>966</v>
      </c>
      <c r="L163" s="226"/>
      <c r="M163" s="235">
        <v>151.74</v>
      </c>
      <c r="N163" s="221">
        <f>VLOOKUP(A163,[1]Bal032022!A:N,14,0)</f>
        <v>0</v>
      </c>
    </row>
    <row r="164" spans="1:14" x14ac:dyDescent="0.2">
      <c r="A164" s="222" t="s">
        <v>967</v>
      </c>
      <c r="B164" s="223" t="s">
        <v>968</v>
      </c>
      <c r="C164" s="210" t="s">
        <v>377</v>
      </c>
      <c r="D164" s="223" t="s">
        <v>881</v>
      </c>
      <c r="E164" s="224"/>
      <c r="F164" s="224"/>
      <c r="G164" s="224"/>
      <c r="H164" s="224"/>
      <c r="I164" s="225" t="s">
        <v>969</v>
      </c>
      <c r="J164" s="226"/>
      <c r="K164" s="225" t="s">
        <v>970</v>
      </c>
      <c r="L164" s="226"/>
      <c r="M164" s="235">
        <v>68.2</v>
      </c>
      <c r="N164" s="221">
        <f>VLOOKUP(A164,[1]Bal032022!A:N,14,0)</f>
        <v>0</v>
      </c>
    </row>
    <row r="165" spans="1:14" x14ac:dyDescent="0.2">
      <c r="A165" s="222" t="s">
        <v>971</v>
      </c>
      <c r="B165" s="223" t="s">
        <v>972</v>
      </c>
      <c r="C165" s="210" t="s">
        <v>377</v>
      </c>
      <c r="D165" s="223" t="s">
        <v>885</v>
      </c>
      <c r="E165" s="224"/>
      <c r="F165" s="224"/>
      <c r="G165" s="224"/>
      <c r="H165" s="224"/>
      <c r="I165" s="225" t="s">
        <v>973</v>
      </c>
      <c r="J165" s="226"/>
      <c r="K165" s="225" t="s">
        <v>974</v>
      </c>
      <c r="L165" s="226"/>
      <c r="M165" s="235">
        <v>18.97</v>
      </c>
      <c r="N165" s="221">
        <f>VLOOKUP(A165,[1]Bal032022!A:N,14,0)</f>
        <v>0</v>
      </c>
    </row>
    <row r="166" spans="1:14" x14ac:dyDescent="0.2">
      <c r="A166" s="222" t="s">
        <v>975</v>
      </c>
      <c r="B166" s="223" t="s">
        <v>976</v>
      </c>
      <c r="C166" s="210" t="s">
        <v>377</v>
      </c>
      <c r="D166" s="223" t="s">
        <v>889</v>
      </c>
      <c r="E166" s="224"/>
      <c r="F166" s="224"/>
      <c r="G166" s="224"/>
      <c r="H166" s="224"/>
      <c r="I166" s="225" t="s">
        <v>977</v>
      </c>
      <c r="J166" s="226"/>
      <c r="K166" s="225" t="s">
        <v>978</v>
      </c>
      <c r="L166" s="226"/>
      <c r="M166" s="235">
        <v>1653.95</v>
      </c>
      <c r="N166" s="221">
        <f>VLOOKUP(A166,[1]Bal032022!A:N,14,0)</f>
        <v>0</v>
      </c>
    </row>
    <row r="167" spans="1:14" x14ac:dyDescent="0.2">
      <c r="A167" s="222" t="s">
        <v>979</v>
      </c>
      <c r="B167" s="223" t="s">
        <v>980</v>
      </c>
      <c r="C167" s="210" t="s">
        <v>377</v>
      </c>
      <c r="D167" s="223" t="s">
        <v>893</v>
      </c>
      <c r="E167" s="224"/>
      <c r="F167" s="224"/>
      <c r="G167" s="224"/>
      <c r="H167" s="224"/>
      <c r="I167" s="225" t="s">
        <v>981</v>
      </c>
      <c r="J167" s="226"/>
      <c r="K167" s="225" t="s">
        <v>982</v>
      </c>
      <c r="L167" s="226"/>
      <c r="M167" s="235">
        <v>513.07000000000005</v>
      </c>
      <c r="N167" s="221">
        <f>VLOOKUP(A167,[1]Bal032022!A:N,14,0)</f>
        <v>0</v>
      </c>
    </row>
    <row r="168" spans="1:14" x14ac:dyDescent="0.2">
      <c r="A168" s="227" t="s">
        <v>377</v>
      </c>
      <c r="B168" s="228" t="s">
        <v>377</v>
      </c>
      <c r="C168" s="210" t="s">
        <v>377</v>
      </c>
      <c r="D168" s="228" t="s">
        <v>377</v>
      </c>
      <c r="E168" s="229"/>
      <c r="F168" s="229"/>
      <c r="G168" s="229"/>
      <c r="H168" s="229"/>
      <c r="I168" s="229"/>
      <c r="J168" s="229"/>
      <c r="K168" s="229"/>
      <c r="L168" s="229"/>
      <c r="M168" s="233"/>
      <c r="N168" s="221"/>
    </row>
    <row r="169" spans="1:14" x14ac:dyDescent="0.2">
      <c r="A169" s="216" t="s">
        <v>983</v>
      </c>
      <c r="B169" s="217" t="s">
        <v>984</v>
      </c>
      <c r="C169" s="210" t="s">
        <v>377</v>
      </c>
      <c r="D169" s="217" t="s">
        <v>985</v>
      </c>
      <c r="E169" s="218"/>
      <c r="F169" s="218"/>
      <c r="G169" s="218"/>
      <c r="H169" s="218"/>
      <c r="I169" s="219" t="s">
        <v>986</v>
      </c>
      <c r="J169" s="220"/>
      <c r="K169" s="219" t="s">
        <v>987</v>
      </c>
      <c r="L169" s="220"/>
      <c r="M169" s="231">
        <v>447822.77</v>
      </c>
      <c r="N169" s="221" t="str">
        <f>VLOOKUP(A169,[1]Bal032022!A:N,14,0)</f>
        <v>6.1.1.2.2</v>
      </c>
    </row>
    <row r="170" spans="1:14" x14ac:dyDescent="0.2">
      <c r="A170" s="222" t="s">
        <v>988</v>
      </c>
      <c r="B170" s="223" t="s">
        <v>989</v>
      </c>
      <c r="C170" s="210" t="s">
        <v>377</v>
      </c>
      <c r="D170" s="223" t="s">
        <v>906</v>
      </c>
      <c r="E170" s="224"/>
      <c r="F170" s="224"/>
      <c r="G170" s="224"/>
      <c r="H170" s="224"/>
      <c r="I170" s="225" t="s">
        <v>990</v>
      </c>
      <c r="J170" s="226"/>
      <c r="K170" s="225" t="s">
        <v>991</v>
      </c>
      <c r="L170" s="226"/>
      <c r="M170" s="235">
        <v>231720.62</v>
      </c>
      <c r="N170" s="221">
        <f>VLOOKUP(A170,[1]Bal032022!A:N,14,0)</f>
        <v>0</v>
      </c>
    </row>
    <row r="171" spans="1:14" x14ac:dyDescent="0.2">
      <c r="A171" s="222" t="s">
        <v>992</v>
      </c>
      <c r="B171" s="223" t="s">
        <v>993</v>
      </c>
      <c r="C171" s="210" t="s">
        <v>377</v>
      </c>
      <c r="D171" s="223" t="s">
        <v>919</v>
      </c>
      <c r="E171" s="224"/>
      <c r="F171" s="224"/>
      <c r="G171" s="224"/>
      <c r="H171" s="224"/>
      <c r="I171" s="225" t="s">
        <v>994</v>
      </c>
      <c r="J171" s="226"/>
      <c r="K171" s="225" t="s">
        <v>995</v>
      </c>
      <c r="L171" s="226"/>
      <c r="M171" s="235">
        <v>773.91</v>
      </c>
      <c r="N171" s="221" t="e">
        <f>VLOOKUP(A171,[1]Bal032022!A:N,14,0)</f>
        <v>#N/A</v>
      </c>
    </row>
    <row r="172" spans="1:14" x14ac:dyDescent="0.2">
      <c r="A172" s="222" t="s">
        <v>996</v>
      </c>
      <c r="B172" s="223" t="s">
        <v>997</v>
      </c>
      <c r="C172" s="210" t="s">
        <v>377</v>
      </c>
      <c r="D172" s="223" t="s">
        <v>998</v>
      </c>
      <c r="E172" s="224"/>
      <c r="F172" s="224"/>
      <c r="G172" s="224"/>
      <c r="H172" s="224"/>
      <c r="I172" s="225" t="s">
        <v>999</v>
      </c>
      <c r="J172" s="226"/>
      <c r="K172" s="225" t="s">
        <v>425</v>
      </c>
      <c r="L172" s="226"/>
      <c r="M172" s="235">
        <v>63223.35</v>
      </c>
      <c r="N172" s="221">
        <f>VLOOKUP(A172,[1]Bal032022!A:N,14,0)</f>
        <v>0</v>
      </c>
    </row>
    <row r="173" spans="1:14" x14ac:dyDescent="0.2">
      <c r="A173" s="222" t="s">
        <v>1000</v>
      </c>
      <c r="B173" s="223" t="s">
        <v>1001</v>
      </c>
      <c r="C173" s="210" t="s">
        <v>377</v>
      </c>
      <c r="D173" s="223" t="s">
        <v>1002</v>
      </c>
      <c r="E173" s="224"/>
      <c r="F173" s="224"/>
      <c r="G173" s="224"/>
      <c r="H173" s="224"/>
      <c r="I173" s="225" t="s">
        <v>1003</v>
      </c>
      <c r="J173" s="226"/>
      <c r="K173" s="225" t="s">
        <v>425</v>
      </c>
      <c r="L173" s="226"/>
      <c r="M173" s="235">
        <v>18693.91</v>
      </c>
      <c r="N173" s="221">
        <f>VLOOKUP(A173,[1]Bal032022!A:N,14,0)</f>
        <v>0</v>
      </c>
    </row>
    <row r="174" spans="1:14" x14ac:dyDescent="0.2">
      <c r="A174" s="222" t="s">
        <v>1004</v>
      </c>
      <c r="B174" s="223" t="s">
        <v>1005</v>
      </c>
      <c r="C174" s="210" t="s">
        <v>377</v>
      </c>
      <c r="D174" s="223" t="s">
        <v>1006</v>
      </c>
      <c r="E174" s="224"/>
      <c r="F174" s="224"/>
      <c r="G174" s="224"/>
      <c r="H174" s="224"/>
      <c r="I174" s="225" t="s">
        <v>1007</v>
      </c>
      <c r="J174" s="226"/>
      <c r="K174" s="225" t="s">
        <v>425</v>
      </c>
      <c r="L174" s="226"/>
      <c r="M174" s="235">
        <v>2307.65</v>
      </c>
      <c r="N174" s="221">
        <f>VLOOKUP(A174,[1]Bal032022!A:N,14,0)</f>
        <v>0</v>
      </c>
    </row>
    <row r="175" spans="1:14" x14ac:dyDescent="0.2">
      <c r="A175" s="222" t="s">
        <v>1008</v>
      </c>
      <c r="B175" s="223" t="s">
        <v>1009</v>
      </c>
      <c r="C175" s="210" t="s">
        <v>377</v>
      </c>
      <c r="D175" s="223" t="s">
        <v>1010</v>
      </c>
      <c r="E175" s="224"/>
      <c r="F175" s="224"/>
      <c r="G175" s="224"/>
      <c r="H175" s="224"/>
      <c r="I175" s="225" t="s">
        <v>1011</v>
      </c>
      <c r="J175" s="226"/>
      <c r="K175" s="225" t="s">
        <v>1012</v>
      </c>
      <c r="L175" s="226"/>
      <c r="M175" s="235">
        <v>12676.91</v>
      </c>
      <c r="N175" s="221">
        <f>VLOOKUP(A175,[1]Bal032022!A:N,14,0)</f>
        <v>0</v>
      </c>
    </row>
    <row r="176" spans="1:14" x14ac:dyDescent="0.2">
      <c r="A176" s="222" t="s">
        <v>1013</v>
      </c>
      <c r="B176" s="223" t="s">
        <v>1014</v>
      </c>
      <c r="C176" s="210" t="s">
        <v>377</v>
      </c>
      <c r="D176" s="223" t="s">
        <v>862</v>
      </c>
      <c r="E176" s="224"/>
      <c r="F176" s="224"/>
      <c r="G176" s="224"/>
      <c r="H176" s="224"/>
      <c r="I176" s="225" t="s">
        <v>1015</v>
      </c>
      <c r="J176" s="226"/>
      <c r="K176" s="225" t="s">
        <v>1016</v>
      </c>
      <c r="L176" s="226"/>
      <c r="M176" s="235">
        <v>36699.629999999997</v>
      </c>
      <c r="N176" s="221">
        <f>VLOOKUP(A176,[1]Bal032022!A:N,14,0)</f>
        <v>0</v>
      </c>
    </row>
    <row r="177" spans="1:14" x14ac:dyDescent="0.2">
      <c r="A177" s="222" t="s">
        <v>1017</v>
      </c>
      <c r="B177" s="223" t="s">
        <v>1018</v>
      </c>
      <c r="C177" s="210" t="s">
        <v>377</v>
      </c>
      <c r="D177" s="223" t="s">
        <v>944</v>
      </c>
      <c r="E177" s="224"/>
      <c r="F177" s="224"/>
      <c r="G177" s="224"/>
      <c r="H177" s="224"/>
      <c r="I177" s="225" t="s">
        <v>1019</v>
      </c>
      <c r="J177" s="226"/>
      <c r="K177" s="225" t="s">
        <v>1020</v>
      </c>
      <c r="L177" s="226"/>
      <c r="M177" s="235">
        <v>8668.56</v>
      </c>
      <c r="N177" s="221">
        <f>VLOOKUP(A177,[1]Bal032022!A:N,14,0)</f>
        <v>0</v>
      </c>
    </row>
    <row r="178" spans="1:14" x14ac:dyDescent="0.2">
      <c r="A178" s="222" t="s">
        <v>1021</v>
      </c>
      <c r="B178" s="223" t="s">
        <v>1022</v>
      </c>
      <c r="C178" s="210" t="s">
        <v>377</v>
      </c>
      <c r="D178" s="223" t="s">
        <v>658</v>
      </c>
      <c r="E178" s="224"/>
      <c r="F178" s="224"/>
      <c r="G178" s="224"/>
      <c r="H178" s="224"/>
      <c r="I178" s="225" t="s">
        <v>1023</v>
      </c>
      <c r="J178" s="226"/>
      <c r="K178" s="225" t="s">
        <v>425</v>
      </c>
      <c r="L178" s="226"/>
      <c r="M178" s="235">
        <v>21162.3</v>
      </c>
      <c r="N178" s="221">
        <f>VLOOKUP(A178,[1]Bal032022!A:N,14,0)</f>
        <v>0</v>
      </c>
    </row>
    <row r="179" spans="1:14" x14ac:dyDescent="0.2">
      <c r="A179" s="222" t="s">
        <v>1024</v>
      </c>
      <c r="B179" s="223" t="s">
        <v>1025</v>
      </c>
      <c r="C179" s="210" t="s">
        <v>377</v>
      </c>
      <c r="D179" s="223" t="s">
        <v>869</v>
      </c>
      <c r="E179" s="224"/>
      <c r="F179" s="224"/>
      <c r="G179" s="224"/>
      <c r="H179" s="224"/>
      <c r="I179" s="225" t="s">
        <v>1026</v>
      </c>
      <c r="J179" s="226"/>
      <c r="K179" s="225" t="s">
        <v>1027</v>
      </c>
      <c r="L179" s="226"/>
      <c r="M179" s="235">
        <v>31130.86</v>
      </c>
      <c r="N179" s="221">
        <f>VLOOKUP(A179,[1]Bal032022!A:N,14,0)</f>
        <v>0</v>
      </c>
    </row>
    <row r="180" spans="1:14" x14ac:dyDescent="0.2">
      <c r="A180" s="222" t="s">
        <v>1028</v>
      </c>
      <c r="B180" s="223" t="s">
        <v>1029</v>
      </c>
      <c r="C180" s="210" t="s">
        <v>377</v>
      </c>
      <c r="D180" s="223" t="s">
        <v>873</v>
      </c>
      <c r="E180" s="224"/>
      <c r="F180" s="224"/>
      <c r="G180" s="224"/>
      <c r="H180" s="224"/>
      <c r="I180" s="225" t="s">
        <v>1030</v>
      </c>
      <c r="J180" s="226"/>
      <c r="K180" s="225" t="s">
        <v>1031</v>
      </c>
      <c r="L180" s="226"/>
      <c r="M180" s="235">
        <v>1692.96</v>
      </c>
      <c r="N180" s="221">
        <f>VLOOKUP(A180,[1]Bal032022!A:N,14,0)</f>
        <v>0</v>
      </c>
    </row>
    <row r="181" spans="1:14" x14ac:dyDescent="0.2">
      <c r="A181" s="222" t="s">
        <v>1032</v>
      </c>
      <c r="B181" s="223" t="s">
        <v>1033</v>
      </c>
      <c r="C181" s="210" t="s">
        <v>377</v>
      </c>
      <c r="D181" s="223" t="s">
        <v>877</v>
      </c>
      <c r="E181" s="224"/>
      <c r="F181" s="224"/>
      <c r="G181" s="224"/>
      <c r="H181" s="224"/>
      <c r="I181" s="225" t="s">
        <v>1034</v>
      </c>
      <c r="J181" s="226"/>
      <c r="K181" s="225" t="s">
        <v>1035</v>
      </c>
      <c r="L181" s="226"/>
      <c r="M181" s="235">
        <v>1694.78</v>
      </c>
      <c r="N181" s="221">
        <f>VLOOKUP(A181,[1]Bal032022!A:N,14,0)</f>
        <v>0</v>
      </c>
    </row>
    <row r="182" spans="1:14" x14ac:dyDescent="0.2">
      <c r="A182" s="222" t="s">
        <v>1036</v>
      </c>
      <c r="B182" s="223" t="s">
        <v>1037</v>
      </c>
      <c r="C182" s="210" t="s">
        <v>377</v>
      </c>
      <c r="D182" s="223" t="s">
        <v>881</v>
      </c>
      <c r="E182" s="224"/>
      <c r="F182" s="224"/>
      <c r="G182" s="224"/>
      <c r="H182" s="224"/>
      <c r="I182" s="225" t="s">
        <v>1038</v>
      </c>
      <c r="J182" s="226"/>
      <c r="K182" s="225" t="s">
        <v>1031</v>
      </c>
      <c r="L182" s="226"/>
      <c r="M182" s="235">
        <v>211.59</v>
      </c>
      <c r="N182" s="221">
        <f>VLOOKUP(A182,[1]Bal032022!A:N,14,0)</f>
        <v>0</v>
      </c>
    </row>
    <row r="183" spans="1:14" x14ac:dyDescent="0.2">
      <c r="A183" s="222" t="s">
        <v>1039</v>
      </c>
      <c r="B183" s="223" t="s">
        <v>1040</v>
      </c>
      <c r="C183" s="210" t="s">
        <v>377</v>
      </c>
      <c r="D183" s="223" t="s">
        <v>885</v>
      </c>
      <c r="E183" s="224"/>
      <c r="F183" s="224"/>
      <c r="G183" s="224"/>
      <c r="H183" s="224"/>
      <c r="I183" s="225" t="s">
        <v>1041</v>
      </c>
      <c r="J183" s="226"/>
      <c r="K183" s="225" t="s">
        <v>1042</v>
      </c>
      <c r="L183" s="226"/>
      <c r="M183" s="235">
        <v>211.84</v>
      </c>
      <c r="N183" s="221">
        <f>VLOOKUP(A183,[1]Bal032022!A:N,14,0)</f>
        <v>0</v>
      </c>
    </row>
    <row r="184" spans="1:14" x14ac:dyDescent="0.2">
      <c r="A184" s="222" t="s">
        <v>1043</v>
      </c>
      <c r="B184" s="223" t="s">
        <v>1044</v>
      </c>
      <c r="C184" s="210" t="s">
        <v>377</v>
      </c>
      <c r="D184" s="223" t="s">
        <v>889</v>
      </c>
      <c r="E184" s="224"/>
      <c r="F184" s="224"/>
      <c r="G184" s="224"/>
      <c r="H184" s="224"/>
      <c r="I184" s="225" t="s">
        <v>1045</v>
      </c>
      <c r="J184" s="226"/>
      <c r="K184" s="225" t="s">
        <v>425</v>
      </c>
      <c r="L184" s="226"/>
      <c r="M184" s="235">
        <v>5725.82</v>
      </c>
      <c r="N184" s="221">
        <f>VLOOKUP(A184,[1]Bal032022!A:N,14,0)</f>
        <v>0</v>
      </c>
    </row>
    <row r="185" spans="1:14" x14ac:dyDescent="0.2">
      <c r="A185" s="222" t="s">
        <v>1046</v>
      </c>
      <c r="B185" s="223" t="s">
        <v>1047</v>
      </c>
      <c r="C185" s="210" t="s">
        <v>377</v>
      </c>
      <c r="D185" s="223" t="s">
        <v>893</v>
      </c>
      <c r="E185" s="224"/>
      <c r="F185" s="224"/>
      <c r="G185" s="224"/>
      <c r="H185" s="224"/>
      <c r="I185" s="225" t="s">
        <v>1048</v>
      </c>
      <c r="J185" s="226"/>
      <c r="K185" s="225" t="s">
        <v>1049</v>
      </c>
      <c r="L185" s="226"/>
      <c r="M185" s="235">
        <v>5731.85</v>
      </c>
      <c r="N185" s="221">
        <f>VLOOKUP(A185,[1]Bal032022!A:N,14,0)</f>
        <v>0</v>
      </c>
    </row>
    <row r="186" spans="1:14" x14ac:dyDescent="0.2">
      <c r="A186" s="222" t="s">
        <v>1050</v>
      </c>
      <c r="B186" s="223" t="s">
        <v>1051</v>
      </c>
      <c r="C186" s="210" t="s">
        <v>377</v>
      </c>
      <c r="D186" s="223" t="s">
        <v>1052</v>
      </c>
      <c r="E186" s="224"/>
      <c r="F186" s="224"/>
      <c r="G186" s="224"/>
      <c r="H186" s="224"/>
      <c r="I186" s="225" t="s">
        <v>1053</v>
      </c>
      <c r="J186" s="226"/>
      <c r="K186" s="225" t="s">
        <v>425</v>
      </c>
      <c r="L186" s="226"/>
      <c r="M186" s="235">
        <v>6148.91</v>
      </c>
      <c r="N186" s="221">
        <f>VLOOKUP(A186,[1]Bal032022!A:N,14,0)</f>
        <v>0</v>
      </c>
    </row>
    <row r="187" spans="1:14" x14ac:dyDescent="0.2">
      <c r="A187" s="222" t="s">
        <v>1054</v>
      </c>
      <c r="B187" s="223" t="s">
        <v>1055</v>
      </c>
      <c r="C187" s="210" t="s">
        <v>377</v>
      </c>
      <c r="D187" s="223" t="s">
        <v>1056</v>
      </c>
      <c r="E187" s="224"/>
      <c r="F187" s="224"/>
      <c r="G187" s="224"/>
      <c r="H187" s="224"/>
      <c r="I187" s="225" t="s">
        <v>425</v>
      </c>
      <c r="J187" s="226"/>
      <c r="K187" s="225" t="s">
        <v>1057</v>
      </c>
      <c r="L187" s="226"/>
      <c r="M187" s="235">
        <v>-652.67999999999995</v>
      </c>
      <c r="N187" s="221" t="e">
        <f>VLOOKUP(A187,[1]Bal032022!A:N,14,0)</f>
        <v>#N/A</v>
      </c>
    </row>
    <row r="188" spans="1:14" x14ac:dyDescent="0.2">
      <c r="A188" s="227" t="s">
        <v>377</v>
      </c>
      <c r="B188" s="228" t="s">
        <v>377</v>
      </c>
      <c r="C188" s="210" t="s">
        <v>377</v>
      </c>
      <c r="D188" s="228" t="s">
        <v>377</v>
      </c>
      <c r="E188" s="229"/>
      <c r="F188" s="229"/>
      <c r="G188" s="229"/>
      <c r="H188" s="229"/>
      <c r="I188" s="229"/>
      <c r="J188" s="229"/>
      <c r="K188" s="229"/>
      <c r="L188" s="229"/>
      <c r="M188" s="233"/>
      <c r="N188" s="221"/>
    </row>
    <row r="189" spans="1:14" x14ac:dyDescent="0.2">
      <c r="A189" s="216" t="s">
        <v>1058</v>
      </c>
      <c r="B189" s="217" t="s">
        <v>1059</v>
      </c>
      <c r="C189" s="210" t="s">
        <v>377</v>
      </c>
      <c r="D189" s="217" t="s">
        <v>1060</v>
      </c>
      <c r="E189" s="218"/>
      <c r="F189" s="218"/>
      <c r="G189" s="218"/>
      <c r="H189" s="218"/>
      <c r="I189" s="219" t="s">
        <v>1061</v>
      </c>
      <c r="J189" s="220"/>
      <c r="K189" s="219" t="s">
        <v>950</v>
      </c>
      <c r="L189" s="220"/>
      <c r="M189" s="231">
        <v>6939.29</v>
      </c>
      <c r="N189" s="221">
        <f>VLOOKUP(A189,[1]Bal032022!A:N,14,0)</f>
        <v>0</v>
      </c>
    </row>
    <row r="190" spans="1:14" x14ac:dyDescent="0.2">
      <c r="A190" s="216" t="s">
        <v>1062</v>
      </c>
      <c r="B190" s="217" t="s">
        <v>1063</v>
      </c>
      <c r="C190" s="210" t="s">
        <v>377</v>
      </c>
      <c r="D190" s="217" t="s">
        <v>985</v>
      </c>
      <c r="E190" s="218"/>
      <c r="F190" s="218"/>
      <c r="G190" s="218"/>
      <c r="H190" s="218"/>
      <c r="I190" s="219" t="s">
        <v>1061</v>
      </c>
      <c r="J190" s="220"/>
      <c r="K190" s="219" t="s">
        <v>950</v>
      </c>
      <c r="L190" s="220"/>
      <c r="M190" s="231">
        <v>6939.29</v>
      </c>
      <c r="N190" s="221" t="str">
        <f>VLOOKUP(A190,[1]Bal032022!A:N,14,0)</f>
        <v>6.1.1.3.2</v>
      </c>
    </row>
    <row r="191" spans="1:14" x14ac:dyDescent="0.2">
      <c r="A191" s="222" t="s">
        <v>1064</v>
      </c>
      <c r="B191" s="223" t="s">
        <v>1065</v>
      </c>
      <c r="C191" s="210" t="s">
        <v>377</v>
      </c>
      <c r="D191" s="223" t="s">
        <v>846</v>
      </c>
      <c r="E191" s="224"/>
      <c r="F191" s="224"/>
      <c r="G191" s="224"/>
      <c r="H191" s="224"/>
      <c r="I191" s="225" t="s">
        <v>1066</v>
      </c>
      <c r="J191" s="226"/>
      <c r="K191" s="225" t="s">
        <v>950</v>
      </c>
      <c r="L191" s="226"/>
      <c r="M191" s="235">
        <v>3491</v>
      </c>
      <c r="N191" s="221">
        <f>VLOOKUP(A191,[1]Bal032022!A:N,14,0)</f>
        <v>0</v>
      </c>
    </row>
    <row r="192" spans="1:14" x14ac:dyDescent="0.2">
      <c r="A192" s="222" t="s">
        <v>1067</v>
      </c>
      <c r="B192" s="223" t="s">
        <v>1068</v>
      </c>
      <c r="C192" s="210" t="s">
        <v>377</v>
      </c>
      <c r="D192" s="223" t="s">
        <v>911</v>
      </c>
      <c r="E192" s="224"/>
      <c r="F192" s="224"/>
      <c r="G192" s="224"/>
      <c r="H192" s="224"/>
      <c r="I192" s="225" t="s">
        <v>1069</v>
      </c>
      <c r="J192" s="226"/>
      <c r="K192" s="225" t="s">
        <v>425</v>
      </c>
      <c r="L192" s="226"/>
      <c r="M192" s="235">
        <v>500</v>
      </c>
      <c r="N192" s="221" t="e">
        <f>VLOOKUP(A192,[1]Bal032022!A:N,14,0)</f>
        <v>#N/A</v>
      </c>
    </row>
    <row r="193" spans="1:14" x14ac:dyDescent="0.2">
      <c r="A193" s="222" t="s">
        <v>1070</v>
      </c>
      <c r="B193" s="223" t="s">
        <v>1071</v>
      </c>
      <c r="C193" s="210" t="s">
        <v>377</v>
      </c>
      <c r="D193" s="223" t="s">
        <v>862</v>
      </c>
      <c r="E193" s="224"/>
      <c r="F193" s="224"/>
      <c r="G193" s="224"/>
      <c r="H193" s="224"/>
      <c r="I193" s="225" t="s">
        <v>1072</v>
      </c>
      <c r="J193" s="226"/>
      <c r="K193" s="225" t="s">
        <v>425</v>
      </c>
      <c r="L193" s="226"/>
      <c r="M193" s="235">
        <v>2026.3</v>
      </c>
      <c r="N193" s="221">
        <f>VLOOKUP(A193,[1]Bal032022!A:N,14,0)</f>
        <v>0</v>
      </c>
    </row>
    <row r="194" spans="1:14" x14ac:dyDescent="0.2">
      <c r="A194" s="222" t="s">
        <v>1073</v>
      </c>
      <c r="B194" s="223" t="s">
        <v>1074</v>
      </c>
      <c r="C194" s="210" t="s">
        <v>377</v>
      </c>
      <c r="D194" s="223" t="s">
        <v>944</v>
      </c>
      <c r="E194" s="224"/>
      <c r="F194" s="224"/>
      <c r="G194" s="224"/>
      <c r="H194" s="224"/>
      <c r="I194" s="225" t="s">
        <v>1075</v>
      </c>
      <c r="J194" s="226"/>
      <c r="K194" s="225" t="s">
        <v>425</v>
      </c>
      <c r="L194" s="226"/>
      <c r="M194" s="235">
        <v>921.99</v>
      </c>
      <c r="N194" s="221" t="e">
        <f>VLOOKUP(A194,[1]Bal032022!A:N,14,0)</f>
        <v>#N/A</v>
      </c>
    </row>
    <row r="195" spans="1:14" x14ac:dyDescent="0.2">
      <c r="A195" s="227" t="s">
        <v>377</v>
      </c>
      <c r="B195" s="228" t="s">
        <v>377</v>
      </c>
      <c r="C195" s="210" t="s">
        <v>377</v>
      </c>
      <c r="D195" s="228" t="s">
        <v>377</v>
      </c>
      <c r="E195" s="229"/>
      <c r="F195" s="229"/>
      <c r="G195" s="229"/>
      <c r="H195" s="229"/>
      <c r="I195" s="229"/>
      <c r="J195" s="229"/>
      <c r="K195" s="229"/>
      <c r="L195" s="229"/>
      <c r="M195" s="233"/>
      <c r="N195" s="221"/>
    </row>
    <row r="196" spans="1:14" x14ac:dyDescent="0.2">
      <c r="A196" s="216" t="s">
        <v>1076</v>
      </c>
      <c r="B196" s="217" t="s">
        <v>1077</v>
      </c>
      <c r="C196" s="210" t="s">
        <v>377</v>
      </c>
      <c r="D196" s="217" t="s">
        <v>1078</v>
      </c>
      <c r="E196" s="218"/>
      <c r="F196" s="218"/>
      <c r="G196" s="218"/>
      <c r="H196" s="218"/>
      <c r="I196" s="219" t="s">
        <v>1079</v>
      </c>
      <c r="J196" s="220"/>
      <c r="K196" s="219" t="s">
        <v>1080</v>
      </c>
      <c r="L196" s="220"/>
      <c r="M196" s="231">
        <v>162591.54999999999</v>
      </c>
      <c r="N196" s="221">
        <f>VLOOKUP(A196,[1]Bal032022!A:N,14,0)</f>
        <v>0</v>
      </c>
    </row>
    <row r="197" spans="1:14" x14ac:dyDescent="0.2">
      <c r="A197" s="216" t="s">
        <v>1081</v>
      </c>
      <c r="B197" s="217" t="s">
        <v>1082</v>
      </c>
      <c r="C197" s="210" t="s">
        <v>377</v>
      </c>
      <c r="D197" s="217" t="s">
        <v>1078</v>
      </c>
      <c r="E197" s="218"/>
      <c r="F197" s="218"/>
      <c r="G197" s="218"/>
      <c r="H197" s="218"/>
      <c r="I197" s="219" t="s">
        <v>1079</v>
      </c>
      <c r="J197" s="220"/>
      <c r="K197" s="219" t="s">
        <v>1080</v>
      </c>
      <c r="L197" s="220"/>
      <c r="M197" s="231">
        <v>162591.54999999999</v>
      </c>
      <c r="N197" s="221">
        <f>VLOOKUP(A197,[1]Bal032022!A:N,14,0)</f>
        <v>0</v>
      </c>
    </row>
    <row r="198" spans="1:14" x14ac:dyDescent="0.2">
      <c r="A198" s="216" t="s">
        <v>1083</v>
      </c>
      <c r="B198" s="217" t="s">
        <v>1084</v>
      </c>
      <c r="C198" s="210" t="s">
        <v>377</v>
      </c>
      <c r="D198" s="217" t="s">
        <v>1078</v>
      </c>
      <c r="E198" s="218"/>
      <c r="F198" s="218"/>
      <c r="G198" s="218"/>
      <c r="H198" s="218"/>
      <c r="I198" s="219" t="s">
        <v>1079</v>
      </c>
      <c r="J198" s="220"/>
      <c r="K198" s="219" t="s">
        <v>1080</v>
      </c>
      <c r="L198" s="220"/>
      <c r="M198" s="231">
        <v>162591.54999999999</v>
      </c>
      <c r="N198" s="221">
        <f>VLOOKUP(A198,[1]Bal032022!A:N,14,0)</f>
        <v>0</v>
      </c>
    </row>
    <row r="199" spans="1:14" x14ac:dyDescent="0.2">
      <c r="A199" s="222" t="s">
        <v>1085</v>
      </c>
      <c r="B199" s="223" t="s">
        <v>1086</v>
      </c>
      <c r="C199" s="210" t="s">
        <v>377</v>
      </c>
      <c r="D199" s="223" t="s">
        <v>1087</v>
      </c>
      <c r="E199" s="224"/>
      <c r="F199" s="224"/>
      <c r="G199" s="224"/>
      <c r="H199" s="224"/>
      <c r="I199" s="225" t="s">
        <v>1088</v>
      </c>
      <c r="J199" s="226"/>
      <c r="K199" s="225" t="s">
        <v>425</v>
      </c>
      <c r="L199" s="226"/>
      <c r="M199" s="235">
        <v>6150</v>
      </c>
      <c r="N199" s="221" t="str">
        <f>VLOOKUP(A199,[1]Bal032022!A:N,14,0)</f>
        <v>6.1.2.6</v>
      </c>
    </row>
    <row r="200" spans="1:14" x14ac:dyDescent="0.2">
      <c r="A200" s="222" t="s">
        <v>1089</v>
      </c>
      <c r="B200" s="223" t="s">
        <v>1090</v>
      </c>
      <c r="C200" s="210" t="s">
        <v>377</v>
      </c>
      <c r="D200" s="223" t="s">
        <v>1091</v>
      </c>
      <c r="E200" s="224"/>
      <c r="F200" s="224"/>
      <c r="G200" s="224"/>
      <c r="H200" s="224"/>
      <c r="I200" s="225" t="s">
        <v>1092</v>
      </c>
      <c r="J200" s="226"/>
      <c r="K200" s="225" t="s">
        <v>425</v>
      </c>
      <c r="L200" s="226"/>
      <c r="M200" s="235">
        <v>6750</v>
      </c>
      <c r="N200" s="221" t="str">
        <f>VLOOKUP(A200,[1]Bal032022!A:N,14,0)</f>
        <v>6.1.2.3</v>
      </c>
    </row>
    <row r="201" spans="1:14" x14ac:dyDescent="0.2">
      <c r="A201" s="222" t="s">
        <v>1093</v>
      </c>
      <c r="B201" s="223" t="s">
        <v>1094</v>
      </c>
      <c r="C201" s="210" t="s">
        <v>377</v>
      </c>
      <c r="D201" s="223" t="s">
        <v>1095</v>
      </c>
      <c r="E201" s="224"/>
      <c r="F201" s="224"/>
      <c r="G201" s="224"/>
      <c r="H201" s="224"/>
      <c r="I201" s="225" t="s">
        <v>1096</v>
      </c>
      <c r="J201" s="226"/>
      <c r="K201" s="225" t="s">
        <v>425</v>
      </c>
      <c r="L201" s="226"/>
      <c r="M201" s="235">
        <v>17233.990000000002</v>
      </c>
      <c r="N201" s="221" t="str">
        <f>VLOOKUP(A201,[1]Bal032022!A:N,14,0)</f>
        <v>6.1.2.2</v>
      </c>
    </row>
    <row r="202" spans="1:14" x14ac:dyDescent="0.2">
      <c r="A202" s="222" t="s">
        <v>1097</v>
      </c>
      <c r="B202" s="223" t="s">
        <v>1098</v>
      </c>
      <c r="C202" s="210" t="s">
        <v>377</v>
      </c>
      <c r="D202" s="223" t="s">
        <v>1099</v>
      </c>
      <c r="E202" s="224"/>
      <c r="F202" s="224"/>
      <c r="G202" s="224"/>
      <c r="H202" s="224"/>
      <c r="I202" s="225" t="s">
        <v>1100</v>
      </c>
      <c r="J202" s="226"/>
      <c r="K202" s="225" t="s">
        <v>425</v>
      </c>
      <c r="L202" s="226"/>
      <c r="M202" s="235">
        <v>800</v>
      </c>
      <c r="N202" s="221" t="s">
        <v>127</v>
      </c>
    </row>
    <row r="203" spans="1:14" x14ac:dyDescent="0.2">
      <c r="A203" s="222" t="s">
        <v>1101</v>
      </c>
      <c r="B203" s="223" t="s">
        <v>1102</v>
      </c>
      <c r="C203" s="210" t="s">
        <v>377</v>
      </c>
      <c r="D203" s="223" t="s">
        <v>1103</v>
      </c>
      <c r="E203" s="224"/>
      <c r="F203" s="224"/>
      <c r="G203" s="224"/>
      <c r="H203" s="224"/>
      <c r="I203" s="225" t="s">
        <v>1104</v>
      </c>
      <c r="J203" s="226"/>
      <c r="K203" s="225" t="s">
        <v>425</v>
      </c>
      <c r="L203" s="226"/>
      <c r="M203" s="235">
        <v>42480.22</v>
      </c>
      <c r="N203" s="221" t="s">
        <v>113</v>
      </c>
    </row>
    <row r="204" spans="1:14" x14ac:dyDescent="0.2">
      <c r="A204" s="222" t="s">
        <v>1105</v>
      </c>
      <c r="B204" s="223" t="s">
        <v>1106</v>
      </c>
      <c r="C204" s="210" t="s">
        <v>377</v>
      </c>
      <c r="D204" s="223" t="s">
        <v>1107</v>
      </c>
      <c r="E204" s="224"/>
      <c r="F204" s="224"/>
      <c r="G204" s="224"/>
      <c r="H204" s="224"/>
      <c r="I204" s="225" t="s">
        <v>1108</v>
      </c>
      <c r="J204" s="226"/>
      <c r="K204" s="225" t="s">
        <v>425</v>
      </c>
      <c r="L204" s="226"/>
      <c r="M204" s="235">
        <v>25249.01</v>
      </c>
      <c r="N204" s="221" t="str">
        <f>VLOOKUP(A204,[1]Bal032022!A:N,14,0)</f>
        <v>6.1.2.2</v>
      </c>
    </row>
    <row r="205" spans="1:14" x14ac:dyDescent="0.2">
      <c r="A205" s="222" t="s">
        <v>1109</v>
      </c>
      <c r="B205" s="223" t="s">
        <v>1110</v>
      </c>
      <c r="C205" s="210" t="s">
        <v>377</v>
      </c>
      <c r="D205" s="223" t="s">
        <v>1111</v>
      </c>
      <c r="E205" s="224"/>
      <c r="F205" s="224"/>
      <c r="G205" s="224"/>
      <c r="H205" s="224"/>
      <c r="I205" s="225" t="s">
        <v>1112</v>
      </c>
      <c r="J205" s="226"/>
      <c r="K205" s="225" t="s">
        <v>1080</v>
      </c>
      <c r="L205" s="226"/>
      <c r="M205" s="235">
        <v>44663.12</v>
      </c>
      <c r="N205" s="221" t="str">
        <f>VLOOKUP(A205,[1]Bal032022!A:N,14,0)</f>
        <v>6.1.2.2</v>
      </c>
    </row>
    <row r="206" spans="1:14" x14ac:dyDescent="0.2">
      <c r="A206" s="222" t="s">
        <v>1113</v>
      </c>
      <c r="B206" s="223" t="s">
        <v>1114</v>
      </c>
      <c r="C206" s="210" t="s">
        <v>377</v>
      </c>
      <c r="D206" s="223" t="s">
        <v>1115</v>
      </c>
      <c r="E206" s="224"/>
      <c r="F206" s="224"/>
      <c r="G206" s="224"/>
      <c r="H206" s="224"/>
      <c r="I206" s="225" t="s">
        <v>1116</v>
      </c>
      <c r="J206" s="226"/>
      <c r="K206" s="225" t="s">
        <v>425</v>
      </c>
      <c r="L206" s="226"/>
      <c r="M206" s="235">
        <v>2436</v>
      </c>
      <c r="N206" s="221" t="str">
        <f>VLOOKUP(A206,[1]Bal032022!A:N,14,0)</f>
        <v>6.1.2.4</v>
      </c>
    </row>
    <row r="207" spans="1:14" x14ac:dyDescent="0.2">
      <c r="A207" s="222" t="s">
        <v>1117</v>
      </c>
      <c r="B207" s="223" t="s">
        <v>1118</v>
      </c>
      <c r="C207" s="210" t="s">
        <v>377</v>
      </c>
      <c r="D207" s="223" t="s">
        <v>1119</v>
      </c>
      <c r="E207" s="224"/>
      <c r="F207" s="224"/>
      <c r="G207" s="224"/>
      <c r="H207" s="224"/>
      <c r="I207" s="225" t="s">
        <v>1120</v>
      </c>
      <c r="J207" s="226"/>
      <c r="K207" s="225" t="s">
        <v>425</v>
      </c>
      <c r="L207" s="226"/>
      <c r="M207" s="235">
        <v>713.97</v>
      </c>
      <c r="N207" s="221" t="str">
        <f>VLOOKUP(A207,[1]Bal032022!A:N,14,0)</f>
        <v>6.1.2.5</v>
      </c>
    </row>
    <row r="208" spans="1:14" x14ac:dyDescent="0.2">
      <c r="A208" s="222" t="s">
        <v>1121</v>
      </c>
      <c r="B208" s="223" t="s">
        <v>1122</v>
      </c>
      <c r="C208" s="210" t="s">
        <v>377</v>
      </c>
      <c r="D208" s="223" t="s">
        <v>1123</v>
      </c>
      <c r="E208" s="224"/>
      <c r="F208" s="224"/>
      <c r="G208" s="224"/>
      <c r="H208" s="224"/>
      <c r="I208" s="225" t="s">
        <v>1124</v>
      </c>
      <c r="J208" s="226"/>
      <c r="K208" s="225" t="s">
        <v>425</v>
      </c>
      <c r="L208" s="226"/>
      <c r="M208" s="235">
        <v>1291.93</v>
      </c>
      <c r="N208" s="221" t="str">
        <f>VLOOKUP(A208,[1]Bal032022!A:N,14,0)</f>
        <v>6.1.2.8</v>
      </c>
    </row>
    <row r="209" spans="1:14" x14ac:dyDescent="0.2">
      <c r="A209" s="222" t="s">
        <v>1125</v>
      </c>
      <c r="B209" s="223" t="s">
        <v>1126</v>
      </c>
      <c r="C209" s="210" t="s">
        <v>377</v>
      </c>
      <c r="D209" s="223" t="s">
        <v>1127</v>
      </c>
      <c r="E209" s="224"/>
      <c r="F209" s="224"/>
      <c r="G209" s="224"/>
      <c r="H209" s="224"/>
      <c r="I209" s="225" t="s">
        <v>1128</v>
      </c>
      <c r="J209" s="226"/>
      <c r="K209" s="225" t="s">
        <v>425</v>
      </c>
      <c r="L209" s="226"/>
      <c r="M209" s="235">
        <v>10000</v>
      </c>
      <c r="N209" s="221" t="s">
        <v>127</v>
      </c>
    </row>
    <row r="210" spans="1:14" x14ac:dyDescent="0.2">
      <c r="A210" s="222" t="s">
        <v>1129</v>
      </c>
      <c r="B210" s="223" t="s">
        <v>1130</v>
      </c>
      <c r="C210" s="210" t="s">
        <v>377</v>
      </c>
      <c r="D210" s="223" t="s">
        <v>1131</v>
      </c>
      <c r="E210" s="224"/>
      <c r="F210" s="224"/>
      <c r="G210" s="224"/>
      <c r="H210" s="224"/>
      <c r="I210" s="225" t="s">
        <v>1132</v>
      </c>
      <c r="J210" s="226"/>
      <c r="K210" s="225" t="s">
        <v>425</v>
      </c>
      <c r="L210" s="226"/>
      <c r="M210" s="235">
        <v>4823.3100000000004</v>
      </c>
      <c r="N210" s="221" t="s">
        <v>115</v>
      </c>
    </row>
    <row r="211" spans="1:14" x14ac:dyDescent="0.2">
      <c r="A211" s="227" t="s">
        <v>377</v>
      </c>
      <c r="B211" s="228" t="s">
        <v>377</v>
      </c>
      <c r="C211" s="210" t="s">
        <v>377</v>
      </c>
      <c r="D211" s="228" t="s">
        <v>377</v>
      </c>
      <c r="E211" s="229"/>
      <c r="F211" s="229"/>
      <c r="G211" s="229"/>
      <c r="H211" s="229"/>
      <c r="I211" s="229"/>
      <c r="J211" s="229"/>
      <c r="K211" s="229"/>
      <c r="L211" s="229"/>
      <c r="M211" s="233"/>
      <c r="N211" s="221"/>
    </row>
    <row r="212" spans="1:14" x14ac:dyDescent="0.2">
      <c r="A212" s="216" t="s">
        <v>1133</v>
      </c>
      <c r="B212" s="217" t="s">
        <v>1134</v>
      </c>
      <c r="C212" s="210" t="s">
        <v>377</v>
      </c>
      <c r="D212" s="217" t="s">
        <v>1135</v>
      </c>
      <c r="E212" s="218"/>
      <c r="F212" s="218"/>
      <c r="G212" s="218"/>
      <c r="H212" s="218"/>
      <c r="I212" s="219" t="s">
        <v>1136</v>
      </c>
      <c r="J212" s="220"/>
      <c r="K212" s="219" t="s">
        <v>1137</v>
      </c>
      <c r="L212" s="220"/>
      <c r="M212" s="231">
        <v>120789.47</v>
      </c>
      <c r="N212" s="221">
        <f>VLOOKUP(A212,[1]Bal032022!A:N,14,0)</f>
        <v>0</v>
      </c>
    </row>
    <row r="213" spans="1:14" x14ac:dyDescent="0.2">
      <c r="A213" s="216" t="s">
        <v>1138</v>
      </c>
      <c r="B213" s="217" t="s">
        <v>1139</v>
      </c>
      <c r="C213" s="210" t="s">
        <v>377</v>
      </c>
      <c r="D213" s="217" t="s">
        <v>1135</v>
      </c>
      <c r="E213" s="218"/>
      <c r="F213" s="218"/>
      <c r="G213" s="218"/>
      <c r="H213" s="218"/>
      <c r="I213" s="219" t="s">
        <v>1136</v>
      </c>
      <c r="J213" s="220"/>
      <c r="K213" s="219" t="s">
        <v>1137</v>
      </c>
      <c r="L213" s="220"/>
      <c r="M213" s="231">
        <v>120789.47</v>
      </c>
      <c r="N213" s="221">
        <f>VLOOKUP(A213,[1]Bal032022!A:N,14,0)</f>
        <v>0</v>
      </c>
    </row>
    <row r="214" spans="1:14" x14ac:dyDescent="0.2">
      <c r="A214" s="216" t="s">
        <v>1140</v>
      </c>
      <c r="B214" s="217" t="s">
        <v>1141</v>
      </c>
      <c r="C214" s="210" t="s">
        <v>377</v>
      </c>
      <c r="D214" s="217" t="s">
        <v>1135</v>
      </c>
      <c r="E214" s="218"/>
      <c r="F214" s="218"/>
      <c r="G214" s="218"/>
      <c r="H214" s="218"/>
      <c r="I214" s="219" t="s">
        <v>1136</v>
      </c>
      <c r="J214" s="220"/>
      <c r="K214" s="219" t="s">
        <v>1137</v>
      </c>
      <c r="L214" s="220"/>
      <c r="M214" s="231">
        <v>120789.47</v>
      </c>
      <c r="N214" s="221">
        <f>VLOOKUP(A214,[1]Bal032022!A:N,14,0)</f>
        <v>0</v>
      </c>
    </row>
    <row r="215" spans="1:14" x14ac:dyDescent="0.2">
      <c r="A215" s="216" t="s">
        <v>1142</v>
      </c>
      <c r="B215" s="217" t="s">
        <v>1143</v>
      </c>
      <c r="C215" s="210" t="s">
        <v>377</v>
      </c>
      <c r="D215" s="217" t="s">
        <v>1144</v>
      </c>
      <c r="E215" s="218"/>
      <c r="F215" s="218"/>
      <c r="G215" s="218"/>
      <c r="H215" s="218"/>
      <c r="I215" s="219" t="s">
        <v>1145</v>
      </c>
      <c r="J215" s="220"/>
      <c r="K215" s="219" t="s">
        <v>1137</v>
      </c>
      <c r="L215" s="220"/>
      <c r="M215" s="231">
        <v>43462.97</v>
      </c>
      <c r="N215" s="221">
        <f>VLOOKUP(A215,[1]Bal032022!A:N,14,0)</f>
        <v>0</v>
      </c>
    </row>
    <row r="216" spans="1:14" x14ac:dyDescent="0.2">
      <c r="A216" s="222" t="s">
        <v>1146</v>
      </c>
      <c r="B216" s="223" t="s">
        <v>1147</v>
      </c>
      <c r="C216" s="210" t="s">
        <v>377</v>
      </c>
      <c r="D216" s="223" t="s">
        <v>1148</v>
      </c>
      <c r="E216" s="224"/>
      <c r="F216" s="224"/>
      <c r="G216" s="224"/>
      <c r="H216" s="224"/>
      <c r="I216" s="225" t="s">
        <v>1149</v>
      </c>
      <c r="J216" s="226"/>
      <c r="K216" s="225" t="s">
        <v>1137</v>
      </c>
      <c r="L216" s="226"/>
      <c r="M216" s="235">
        <v>37793.61</v>
      </c>
      <c r="N216" s="221" t="str">
        <f>VLOOKUP(A216,[1]Bal032022!A:N,14,0)</f>
        <v>6.1.3.2.2</v>
      </c>
    </row>
    <row r="217" spans="1:14" x14ac:dyDescent="0.2">
      <c r="A217" s="222" t="s">
        <v>1150</v>
      </c>
      <c r="B217" s="223" t="s">
        <v>1151</v>
      </c>
      <c r="C217" s="210" t="s">
        <v>377</v>
      </c>
      <c r="D217" s="223" t="s">
        <v>1152</v>
      </c>
      <c r="E217" s="224"/>
      <c r="F217" s="224"/>
      <c r="G217" s="224"/>
      <c r="H217" s="224"/>
      <c r="I217" s="225" t="s">
        <v>1153</v>
      </c>
      <c r="J217" s="226"/>
      <c r="K217" s="225" t="s">
        <v>425</v>
      </c>
      <c r="L217" s="226"/>
      <c r="M217" s="235">
        <v>1291.1600000000001</v>
      </c>
      <c r="N217" s="221" t="str">
        <f>VLOOKUP(A217,[1]Bal032022!A:N,14,0)</f>
        <v>6.1.3.2.4</v>
      </c>
    </row>
    <row r="218" spans="1:14" x14ac:dyDescent="0.2">
      <c r="A218" s="222" t="s">
        <v>1154</v>
      </c>
      <c r="B218" s="223" t="s">
        <v>1155</v>
      </c>
      <c r="C218" s="210" t="s">
        <v>377</v>
      </c>
      <c r="D218" s="223" t="s">
        <v>1156</v>
      </c>
      <c r="E218" s="224"/>
      <c r="F218" s="224"/>
      <c r="G218" s="224"/>
      <c r="H218" s="224"/>
      <c r="I218" s="225" t="s">
        <v>1157</v>
      </c>
      <c r="J218" s="226"/>
      <c r="K218" s="225" t="s">
        <v>425</v>
      </c>
      <c r="L218" s="226"/>
      <c r="M218" s="235">
        <v>4378.2</v>
      </c>
      <c r="N218" s="221" t="str">
        <f>VLOOKUP(A218,[1]Bal032022!A:N,14,0)</f>
        <v>6.1.3.2.5</v>
      </c>
    </row>
    <row r="219" spans="1:14" x14ac:dyDescent="0.2">
      <c r="A219" s="227" t="s">
        <v>377</v>
      </c>
      <c r="B219" s="228" t="s">
        <v>377</v>
      </c>
      <c r="C219" s="210" t="s">
        <v>377</v>
      </c>
      <c r="D219" s="228" t="s">
        <v>377</v>
      </c>
      <c r="E219" s="229"/>
      <c r="F219" s="229"/>
      <c r="G219" s="229"/>
      <c r="H219" s="229"/>
      <c r="I219" s="229"/>
      <c r="J219" s="229"/>
      <c r="K219" s="229"/>
      <c r="L219" s="229"/>
      <c r="M219" s="233"/>
      <c r="N219" s="221"/>
    </row>
    <row r="220" spans="1:14" x14ac:dyDescent="0.2">
      <c r="A220" s="216" t="s">
        <v>1158</v>
      </c>
      <c r="B220" s="217" t="s">
        <v>1159</v>
      </c>
      <c r="C220" s="210" t="s">
        <v>377</v>
      </c>
      <c r="D220" s="217" t="s">
        <v>1160</v>
      </c>
      <c r="E220" s="218"/>
      <c r="F220" s="218"/>
      <c r="G220" s="218"/>
      <c r="H220" s="218"/>
      <c r="I220" s="219" t="s">
        <v>1161</v>
      </c>
      <c r="J220" s="220"/>
      <c r="K220" s="219" t="s">
        <v>425</v>
      </c>
      <c r="L220" s="220"/>
      <c r="M220" s="231">
        <v>1624.75</v>
      </c>
      <c r="N220" s="221" t="str">
        <f>VLOOKUP(A220,[1]Bal032022!A:N,14,0)</f>
        <v>6.1.3.3</v>
      </c>
    </row>
    <row r="221" spans="1:14" x14ac:dyDescent="0.2">
      <c r="A221" s="222" t="s">
        <v>1162</v>
      </c>
      <c r="B221" s="223" t="s">
        <v>1163</v>
      </c>
      <c r="C221" s="210" t="s">
        <v>377</v>
      </c>
      <c r="D221" s="223" t="s">
        <v>1164</v>
      </c>
      <c r="E221" s="224"/>
      <c r="F221" s="224"/>
      <c r="G221" s="224"/>
      <c r="H221" s="224"/>
      <c r="I221" s="225" t="s">
        <v>1165</v>
      </c>
      <c r="J221" s="226"/>
      <c r="K221" s="225" t="s">
        <v>425</v>
      </c>
      <c r="L221" s="226"/>
      <c r="M221" s="235">
        <v>247.75</v>
      </c>
      <c r="N221" s="221" t="e">
        <f>VLOOKUP(A221,[1]Bal032022!A:N,14,0)</f>
        <v>#N/A</v>
      </c>
    </row>
    <row r="222" spans="1:14" x14ac:dyDescent="0.2">
      <c r="A222" s="222" t="s">
        <v>1166</v>
      </c>
      <c r="B222" s="223" t="s">
        <v>1167</v>
      </c>
      <c r="C222" s="210" t="s">
        <v>377</v>
      </c>
      <c r="D222" s="223" t="s">
        <v>1168</v>
      </c>
      <c r="E222" s="224"/>
      <c r="F222" s="224"/>
      <c r="G222" s="224"/>
      <c r="H222" s="224"/>
      <c r="I222" s="225" t="s">
        <v>1169</v>
      </c>
      <c r="J222" s="226"/>
      <c r="K222" s="225" t="s">
        <v>425</v>
      </c>
      <c r="L222" s="226"/>
      <c r="M222" s="235">
        <v>1377</v>
      </c>
      <c r="N222" s="221" t="e">
        <f>VLOOKUP(A222,[1]Bal032022!A:N,14,0)</f>
        <v>#N/A</v>
      </c>
    </row>
    <row r="223" spans="1:14" x14ac:dyDescent="0.2">
      <c r="A223" s="227" t="s">
        <v>377</v>
      </c>
      <c r="B223" s="228" t="s">
        <v>377</v>
      </c>
      <c r="C223" s="210" t="s">
        <v>377</v>
      </c>
      <c r="D223" s="228" t="s">
        <v>377</v>
      </c>
      <c r="E223" s="229"/>
      <c r="F223" s="229"/>
      <c r="G223" s="229"/>
      <c r="H223" s="229"/>
      <c r="I223" s="229"/>
      <c r="J223" s="229"/>
      <c r="K223" s="229"/>
      <c r="L223" s="229"/>
      <c r="M223" s="233"/>
      <c r="N223" s="221"/>
    </row>
    <row r="224" spans="1:14" x14ac:dyDescent="0.2">
      <c r="A224" s="216" t="s">
        <v>1170</v>
      </c>
      <c r="B224" s="217" t="s">
        <v>1171</v>
      </c>
      <c r="C224" s="210" t="s">
        <v>377</v>
      </c>
      <c r="D224" s="217" t="s">
        <v>1172</v>
      </c>
      <c r="E224" s="218"/>
      <c r="F224" s="218"/>
      <c r="G224" s="218"/>
      <c r="H224" s="218"/>
      <c r="I224" s="219" t="s">
        <v>1173</v>
      </c>
      <c r="J224" s="220"/>
      <c r="K224" s="219" t="s">
        <v>425</v>
      </c>
      <c r="L224" s="220"/>
      <c r="M224" s="231">
        <v>381.9</v>
      </c>
      <c r="N224" s="221" t="str">
        <f>VLOOKUP(A224,[1]Bal032022!A:N,14,0)</f>
        <v>6.1.3.4</v>
      </c>
    </row>
    <row r="225" spans="1:14" x14ac:dyDescent="0.2">
      <c r="A225" s="222" t="s">
        <v>1174</v>
      </c>
      <c r="B225" s="223" t="s">
        <v>1175</v>
      </c>
      <c r="C225" s="210" t="s">
        <v>377</v>
      </c>
      <c r="D225" s="223" t="s">
        <v>1176</v>
      </c>
      <c r="E225" s="224"/>
      <c r="F225" s="224"/>
      <c r="G225" s="224"/>
      <c r="H225" s="224"/>
      <c r="I225" s="225" t="s">
        <v>1173</v>
      </c>
      <c r="J225" s="226"/>
      <c r="K225" s="225" t="s">
        <v>425</v>
      </c>
      <c r="L225" s="226"/>
      <c r="M225" s="235">
        <v>381.9</v>
      </c>
      <c r="N225" s="221" t="e">
        <f>VLOOKUP(A225,[1]Bal032022!A:N,14,0)</f>
        <v>#N/A</v>
      </c>
    </row>
    <row r="226" spans="1:14" x14ac:dyDescent="0.2">
      <c r="A226" s="227" t="s">
        <v>377</v>
      </c>
      <c r="B226" s="228" t="s">
        <v>377</v>
      </c>
      <c r="C226" s="210" t="s">
        <v>377</v>
      </c>
      <c r="D226" s="228" t="s">
        <v>377</v>
      </c>
      <c r="E226" s="229"/>
      <c r="F226" s="229"/>
      <c r="G226" s="229"/>
      <c r="H226" s="229"/>
      <c r="I226" s="229"/>
      <c r="J226" s="229"/>
      <c r="K226" s="229"/>
      <c r="L226" s="229"/>
      <c r="M226" s="233"/>
      <c r="N226" s="221"/>
    </row>
    <row r="227" spans="1:14" x14ac:dyDescent="0.2">
      <c r="A227" s="216" t="s">
        <v>1177</v>
      </c>
      <c r="B227" s="217" t="s">
        <v>1178</v>
      </c>
      <c r="C227" s="210" t="s">
        <v>377</v>
      </c>
      <c r="D227" s="217" t="s">
        <v>1179</v>
      </c>
      <c r="E227" s="218"/>
      <c r="F227" s="218"/>
      <c r="G227" s="218"/>
      <c r="H227" s="218"/>
      <c r="I227" s="219" t="s">
        <v>1180</v>
      </c>
      <c r="J227" s="220"/>
      <c r="K227" s="219" t="s">
        <v>425</v>
      </c>
      <c r="L227" s="220"/>
      <c r="M227" s="231">
        <v>12753.56</v>
      </c>
      <c r="N227" s="221" t="str">
        <f>VLOOKUP(A227,[1]Bal032022!A:N,14,0)</f>
        <v>6.1.3.5</v>
      </c>
    </row>
    <row r="228" spans="1:14" x14ac:dyDescent="0.2">
      <c r="A228" s="222" t="s">
        <v>1181</v>
      </c>
      <c r="B228" s="223" t="s">
        <v>1182</v>
      </c>
      <c r="C228" s="210" t="s">
        <v>377</v>
      </c>
      <c r="D228" s="223" t="s">
        <v>1183</v>
      </c>
      <c r="E228" s="224"/>
      <c r="F228" s="224"/>
      <c r="G228" s="224"/>
      <c r="H228" s="224"/>
      <c r="I228" s="225" t="s">
        <v>1184</v>
      </c>
      <c r="J228" s="226"/>
      <c r="K228" s="225" t="s">
        <v>425</v>
      </c>
      <c r="L228" s="226"/>
      <c r="M228" s="235">
        <v>1330.9</v>
      </c>
      <c r="N228" s="221" t="e">
        <f>VLOOKUP(A228,[1]Bal032022!A:N,14,0)</f>
        <v>#N/A</v>
      </c>
    </row>
    <row r="229" spans="1:14" x14ac:dyDescent="0.2">
      <c r="A229" s="222" t="s">
        <v>1185</v>
      </c>
      <c r="B229" s="223" t="s">
        <v>1186</v>
      </c>
      <c r="C229" s="210" t="s">
        <v>377</v>
      </c>
      <c r="D229" s="223" t="s">
        <v>1187</v>
      </c>
      <c r="E229" s="224"/>
      <c r="F229" s="224"/>
      <c r="G229" s="224"/>
      <c r="H229" s="224"/>
      <c r="I229" s="225" t="s">
        <v>1188</v>
      </c>
      <c r="J229" s="226"/>
      <c r="K229" s="225" t="s">
        <v>425</v>
      </c>
      <c r="L229" s="226"/>
      <c r="M229" s="235">
        <v>10712.1</v>
      </c>
      <c r="N229" s="221" t="e">
        <f>VLOOKUP(A229,[1]Bal032022!A:N,14,0)</f>
        <v>#N/A</v>
      </c>
    </row>
    <row r="230" spans="1:14" x14ac:dyDescent="0.2">
      <c r="A230" s="222" t="s">
        <v>1189</v>
      </c>
      <c r="B230" s="223" t="s">
        <v>1190</v>
      </c>
      <c r="C230" s="210" t="s">
        <v>377</v>
      </c>
      <c r="D230" s="223" t="s">
        <v>1191</v>
      </c>
      <c r="E230" s="224"/>
      <c r="F230" s="224"/>
      <c r="G230" s="224"/>
      <c r="H230" s="224"/>
      <c r="I230" s="225" t="s">
        <v>1192</v>
      </c>
      <c r="J230" s="226"/>
      <c r="K230" s="225" t="s">
        <v>425</v>
      </c>
      <c r="L230" s="226"/>
      <c r="M230" s="235">
        <v>710.56</v>
      </c>
      <c r="N230" s="221" t="e">
        <f>VLOOKUP(A230,[1]Bal032022!A:N,14,0)</f>
        <v>#N/A</v>
      </c>
    </row>
    <row r="231" spans="1:14" x14ac:dyDescent="0.2">
      <c r="A231" s="227" t="s">
        <v>377</v>
      </c>
      <c r="B231" s="228" t="s">
        <v>377</v>
      </c>
      <c r="C231" s="210" t="s">
        <v>377</v>
      </c>
      <c r="D231" s="228" t="s">
        <v>377</v>
      </c>
      <c r="E231" s="229"/>
      <c r="F231" s="229"/>
      <c r="G231" s="229"/>
      <c r="H231" s="229"/>
      <c r="I231" s="229"/>
      <c r="J231" s="229"/>
      <c r="K231" s="229"/>
      <c r="L231" s="229"/>
      <c r="M231" s="233"/>
      <c r="N231" s="221"/>
    </row>
    <row r="232" spans="1:14" x14ac:dyDescent="0.2">
      <c r="A232" s="216" t="s">
        <v>1193</v>
      </c>
      <c r="B232" s="217" t="s">
        <v>1194</v>
      </c>
      <c r="C232" s="210" t="s">
        <v>377</v>
      </c>
      <c r="D232" s="217" t="s">
        <v>1195</v>
      </c>
      <c r="E232" s="218"/>
      <c r="F232" s="218"/>
      <c r="G232" s="218"/>
      <c r="H232" s="218"/>
      <c r="I232" s="219" t="s">
        <v>1196</v>
      </c>
      <c r="J232" s="220"/>
      <c r="K232" s="219" t="s">
        <v>425</v>
      </c>
      <c r="L232" s="220"/>
      <c r="M232" s="231">
        <v>44821.48</v>
      </c>
      <c r="N232" s="221" t="str">
        <f>VLOOKUP(A232,[1]Bal032022!A:N,14,0)</f>
        <v>6.1.3.6</v>
      </c>
    </row>
    <row r="233" spans="1:14" x14ac:dyDescent="0.2">
      <c r="A233" s="222" t="s">
        <v>1197</v>
      </c>
      <c r="B233" s="223" t="s">
        <v>1198</v>
      </c>
      <c r="C233" s="210" t="s">
        <v>377</v>
      </c>
      <c r="D233" s="223" t="s">
        <v>1199</v>
      </c>
      <c r="E233" s="224"/>
      <c r="F233" s="224"/>
      <c r="G233" s="224"/>
      <c r="H233" s="224"/>
      <c r="I233" s="225" t="s">
        <v>1200</v>
      </c>
      <c r="J233" s="226"/>
      <c r="K233" s="225" t="s">
        <v>425</v>
      </c>
      <c r="L233" s="226"/>
      <c r="M233" s="235">
        <v>1060.6600000000001</v>
      </c>
      <c r="N233" s="221" t="s">
        <v>156</v>
      </c>
    </row>
    <row r="234" spans="1:14" x14ac:dyDescent="0.2">
      <c r="A234" s="222" t="s">
        <v>1201</v>
      </c>
      <c r="B234" s="223" t="s">
        <v>1202</v>
      </c>
      <c r="C234" s="210" t="s">
        <v>377</v>
      </c>
      <c r="D234" s="223" t="s">
        <v>1203</v>
      </c>
      <c r="E234" s="224"/>
      <c r="F234" s="224"/>
      <c r="G234" s="224"/>
      <c r="H234" s="224"/>
      <c r="I234" s="225" t="s">
        <v>1204</v>
      </c>
      <c r="J234" s="226"/>
      <c r="K234" s="225" t="s">
        <v>425</v>
      </c>
      <c r="L234" s="226"/>
      <c r="M234" s="235">
        <v>26658.880000000001</v>
      </c>
      <c r="N234" s="221" t="s">
        <v>156</v>
      </c>
    </row>
    <row r="235" spans="1:14" x14ac:dyDescent="0.2">
      <c r="A235" s="222" t="s">
        <v>1205</v>
      </c>
      <c r="B235" s="223" t="s">
        <v>1206</v>
      </c>
      <c r="C235" s="210" t="s">
        <v>377</v>
      </c>
      <c r="D235" s="223" t="s">
        <v>1207</v>
      </c>
      <c r="E235" s="224"/>
      <c r="F235" s="224"/>
      <c r="G235" s="224"/>
      <c r="H235" s="224"/>
      <c r="I235" s="225" t="s">
        <v>729</v>
      </c>
      <c r="J235" s="226"/>
      <c r="K235" s="225" t="s">
        <v>425</v>
      </c>
      <c r="L235" s="226"/>
      <c r="M235" s="235">
        <v>7918.31</v>
      </c>
      <c r="N235" s="221" t="s">
        <v>156</v>
      </c>
    </row>
    <row r="236" spans="1:14" x14ac:dyDescent="0.2">
      <c r="A236" s="222" t="s">
        <v>1208</v>
      </c>
      <c r="B236" s="223" t="s">
        <v>1209</v>
      </c>
      <c r="C236" s="210" t="s">
        <v>377</v>
      </c>
      <c r="D236" s="223" t="s">
        <v>1210</v>
      </c>
      <c r="E236" s="224"/>
      <c r="F236" s="224"/>
      <c r="G236" s="224"/>
      <c r="H236" s="224"/>
      <c r="I236" s="225" t="s">
        <v>1211</v>
      </c>
      <c r="J236" s="226"/>
      <c r="K236" s="225" t="s">
        <v>425</v>
      </c>
      <c r="L236" s="226"/>
      <c r="M236" s="235">
        <v>3580.72</v>
      </c>
      <c r="N236" s="221" t="s">
        <v>158</v>
      </c>
    </row>
    <row r="237" spans="1:14" x14ac:dyDescent="0.2">
      <c r="A237" s="222" t="s">
        <v>1212</v>
      </c>
      <c r="B237" s="223" t="s">
        <v>1213</v>
      </c>
      <c r="C237" s="210" t="s">
        <v>377</v>
      </c>
      <c r="D237" s="223" t="s">
        <v>1214</v>
      </c>
      <c r="E237" s="224"/>
      <c r="F237" s="224"/>
      <c r="G237" s="224"/>
      <c r="H237" s="224"/>
      <c r="I237" s="225" t="s">
        <v>1215</v>
      </c>
      <c r="J237" s="226"/>
      <c r="K237" s="225" t="s">
        <v>425</v>
      </c>
      <c r="L237" s="226"/>
      <c r="M237" s="235">
        <v>1016.36</v>
      </c>
      <c r="N237" s="221" t="s">
        <v>158</v>
      </c>
    </row>
    <row r="238" spans="1:14" x14ac:dyDescent="0.2">
      <c r="A238" s="222" t="s">
        <v>1216</v>
      </c>
      <c r="B238" s="223" t="s">
        <v>1217</v>
      </c>
      <c r="C238" s="210" t="s">
        <v>377</v>
      </c>
      <c r="D238" s="223" t="s">
        <v>1218</v>
      </c>
      <c r="E238" s="224"/>
      <c r="F238" s="224"/>
      <c r="G238" s="224"/>
      <c r="H238" s="224"/>
      <c r="I238" s="225" t="s">
        <v>1219</v>
      </c>
      <c r="J238" s="226"/>
      <c r="K238" s="225" t="s">
        <v>425</v>
      </c>
      <c r="L238" s="226"/>
      <c r="M238" s="235">
        <v>4586.55</v>
      </c>
      <c r="N238" s="221" t="s">
        <v>160</v>
      </c>
    </row>
    <row r="239" spans="1:14" x14ac:dyDescent="0.2">
      <c r="A239" s="227" t="s">
        <v>377</v>
      </c>
      <c r="B239" s="228" t="s">
        <v>377</v>
      </c>
      <c r="C239" s="210" t="s">
        <v>377</v>
      </c>
      <c r="D239" s="228" t="s">
        <v>377</v>
      </c>
      <c r="E239" s="229"/>
      <c r="F239" s="229"/>
      <c r="G239" s="229"/>
      <c r="H239" s="229"/>
      <c r="I239" s="229"/>
      <c r="J239" s="229"/>
      <c r="K239" s="229"/>
      <c r="L239" s="229"/>
      <c r="M239" s="233"/>
      <c r="N239" s="221"/>
    </row>
    <row r="240" spans="1:14" x14ac:dyDescent="0.2">
      <c r="A240" s="216" t="s">
        <v>1220</v>
      </c>
      <c r="B240" s="217" t="s">
        <v>1221</v>
      </c>
      <c r="C240" s="210" t="s">
        <v>377</v>
      </c>
      <c r="D240" s="217" t="s">
        <v>1222</v>
      </c>
      <c r="E240" s="218"/>
      <c r="F240" s="218"/>
      <c r="G240" s="218"/>
      <c r="H240" s="218"/>
      <c r="I240" s="219" t="s">
        <v>1223</v>
      </c>
      <c r="J240" s="220"/>
      <c r="K240" s="219" t="s">
        <v>425</v>
      </c>
      <c r="L240" s="220"/>
      <c r="M240" s="231">
        <v>15864.18</v>
      </c>
      <c r="N240" s="221" t="str">
        <f>VLOOKUP(A240,[1]Bal032022!A:N,14,0)</f>
        <v>6.1.3.7</v>
      </c>
    </row>
    <row r="241" spans="1:14" x14ac:dyDescent="0.2">
      <c r="A241" s="222" t="s">
        <v>1224</v>
      </c>
      <c r="B241" s="223" t="s">
        <v>1225</v>
      </c>
      <c r="C241" s="210" t="s">
        <v>377</v>
      </c>
      <c r="D241" s="223" t="s">
        <v>1226</v>
      </c>
      <c r="E241" s="224"/>
      <c r="F241" s="224"/>
      <c r="G241" s="224"/>
      <c r="H241" s="224"/>
      <c r="I241" s="225" t="s">
        <v>1227</v>
      </c>
      <c r="J241" s="226"/>
      <c r="K241" s="225" t="s">
        <v>425</v>
      </c>
      <c r="L241" s="226"/>
      <c r="M241" s="235">
        <v>1538.02</v>
      </c>
      <c r="N241" s="221" t="e">
        <f>VLOOKUP(A241,[1]Bal032022!A:N,14,0)</f>
        <v>#N/A</v>
      </c>
    </row>
    <row r="242" spans="1:14" x14ac:dyDescent="0.2">
      <c r="A242" s="222" t="s">
        <v>1228</v>
      </c>
      <c r="B242" s="223" t="s">
        <v>1229</v>
      </c>
      <c r="C242" s="210" t="s">
        <v>377</v>
      </c>
      <c r="D242" s="223" t="s">
        <v>1230</v>
      </c>
      <c r="E242" s="224"/>
      <c r="F242" s="224"/>
      <c r="G242" s="224"/>
      <c r="H242" s="224"/>
      <c r="I242" s="225" t="s">
        <v>1231</v>
      </c>
      <c r="J242" s="226"/>
      <c r="K242" s="225" t="s">
        <v>425</v>
      </c>
      <c r="L242" s="226"/>
      <c r="M242" s="235">
        <v>278.63</v>
      </c>
      <c r="N242" s="221" t="e">
        <f>VLOOKUP(A242,[1]Bal032022!A:N,14,0)</f>
        <v>#N/A</v>
      </c>
    </row>
    <row r="243" spans="1:14" x14ac:dyDescent="0.2">
      <c r="A243" s="222" t="s">
        <v>1232</v>
      </c>
      <c r="B243" s="223" t="s">
        <v>1233</v>
      </c>
      <c r="C243" s="210" t="s">
        <v>377</v>
      </c>
      <c r="D243" s="223" t="s">
        <v>1234</v>
      </c>
      <c r="E243" s="224"/>
      <c r="F243" s="224"/>
      <c r="G243" s="224"/>
      <c r="H243" s="224"/>
      <c r="I243" s="225" t="s">
        <v>1235</v>
      </c>
      <c r="J243" s="226"/>
      <c r="K243" s="225" t="s">
        <v>425</v>
      </c>
      <c r="L243" s="226"/>
      <c r="M243" s="235">
        <v>2766</v>
      </c>
      <c r="N243" s="221" t="e">
        <f>VLOOKUP(A243,[1]Bal032022!A:N,14,0)</f>
        <v>#N/A</v>
      </c>
    </row>
    <row r="244" spans="1:14" x14ac:dyDescent="0.2">
      <c r="A244" s="222" t="s">
        <v>1236</v>
      </c>
      <c r="B244" s="223" t="s">
        <v>1237</v>
      </c>
      <c r="C244" s="210" t="s">
        <v>377</v>
      </c>
      <c r="D244" s="223" t="s">
        <v>1238</v>
      </c>
      <c r="E244" s="224"/>
      <c r="F244" s="224"/>
      <c r="G244" s="224"/>
      <c r="H244" s="224"/>
      <c r="I244" s="225" t="s">
        <v>1239</v>
      </c>
      <c r="J244" s="226"/>
      <c r="K244" s="225" t="s">
        <v>425</v>
      </c>
      <c r="L244" s="226"/>
      <c r="M244" s="235">
        <v>10069.530000000001</v>
      </c>
      <c r="N244" s="221" t="e">
        <f>VLOOKUP(A244,[1]Bal032022!A:N,14,0)</f>
        <v>#N/A</v>
      </c>
    </row>
    <row r="245" spans="1:14" x14ac:dyDescent="0.2">
      <c r="A245" s="222" t="s">
        <v>1240</v>
      </c>
      <c r="B245" s="223" t="s">
        <v>1241</v>
      </c>
      <c r="C245" s="210" t="s">
        <v>377</v>
      </c>
      <c r="D245" s="223" t="s">
        <v>1242</v>
      </c>
      <c r="E245" s="224"/>
      <c r="F245" s="224"/>
      <c r="G245" s="224"/>
      <c r="H245" s="224"/>
      <c r="I245" s="225" t="s">
        <v>1243</v>
      </c>
      <c r="J245" s="226"/>
      <c r="K245" s="225" t="s">
        <v>425</v>
      </c>
      <c r="L245" s="226"/>
      <c r="M245" s="235">
        <v>12</v>
      </c>
      <c r="N245" s="221" t="e">
        <f>VLOOKUP(A245,[1]Bal032022!A:N,14,0)</f>
        <v>#N/A</v>
      </c>
    </row>
    <row r="246" spans="1:14" x14ac:dyDescent="0.2">
      <c r="A246" s="222" t="s">
        <v>1244</v>
      </c>
      <c r="B246" s="223" t="s">
        <v>1245</v>
      </c>
      <c r="C246" s="210" t="s">
        <v>377</v>
      </c>
      <c r="D246" s="223" t="s">
        <v>1246</v>
      </c>
      <c r="E246" s="224"/>
      <c r="F246" s="224"/>
      <c r="G246" s="224"/>
      <c r="H246" s="224"/>
      <c r="I246" s="225" t="s">
        <v>1247</v>
      </c>
      <c r="J246" s="226"/>
      <c r="K246" s="225" t="s">
        <v>425</v>
      </c>
      <c r="L246" s="226"/>
      <c r="M246" s="235">
        <v>1200</v>
      </c>
      <c r="N246" s="221">
        <f>VLOOKUP(A246,[1]Bal032022!A:N,14,0)</f>
        <v>0</v>
      </c>
    </row>
    <row r="247" spans="1:14" x14ac:dyDescent="0.2">
      <c r="A247" s="227" t="s">
        <v>377</v>
      </c>
      <c r="B247" s="228" t="s">
        <v>377</v>
      </c>
      <c r="C247" s="210" t="s">
        <v>377</v>
      </c>
      <c r="D247" s="228" t="s">
        <v>377</v>
      </c>
      <c r="E247" s="229"/>
      <c r="F247" s="229"/>
      <c r="G247" s="229"/>
      <c r="H247" s="229"/>
      <c r="I247" s="229"/>
      <c r="J247" s="229"/>
      <c r="K247" s="229"/>
      <c r="L247" s="229"/>
      <c r="M247" s="233"/>
      <c r="N247" s="221"/>
    </row>
    <row r="248" spans="1:14" x14ac:dyDescent="0.2">
      <c r="A248" s="216" t="s">
        <v>1248</v>
      </c>
      <c r="B248" s="217" t="s">
        <v>1249</v>
      </c>
      <c r="C248" s="210" t="s">
        <v>377</v>
      </c>
      <c r="D248" s="217" t="s">
        <v>1250</v>
      </c>
      <c r="E248" s="218"/>
      <c r="F248" s="218"/>
      <c r="G248" s="218"/>
      <c r="H248" s="218"/>
      <c r="I248" s="219" t="s">
        <v>1251</v>
      </c>
      <c r="J248" s="220"/>
      <c r="K248" s="219" t="s">
        <v>425</v>
      </c>
      <c r="L248" s="220"/>
      <c r="M248" s="231">
        <v>1576.5</v>
      </c>
      <c r="N248" s="221" t="str">
        <f>VLOOKUP(A248,[1]Bal032022!A:N,14,0)</f>
        <v>6.1.3.8</v>
      </c>
    </row>
    <row r="249" spans="1:14" x14ac:dyDescent="0.2">
      <c r="A249" s="222" t="s">
        <v>1252</v>
      </c>
      <c r="B249" s="223" t="s">
        <v>1253</v>
      </c>
      <c r="C249" s="210" t="s">
        <v>377</v>
      </c>
      <c r="D249" s="223" t="s">
        <v>1254</v>
      </c>
      <c r="E249" s="224"/>
      <c r="F249" s="224"/>
      <c r="G249" s="224"/>
      <c r="H249" s="224"/>
      <c r="I249" s="225" t="s">
        <v>1251</v>
      </c>
      <c r="J249" s="226"/>
      <c r="K249" s="225" t="s">
        <v>425</v>
      </c>
      <c r="L249" s="226"/>
      <c r="M249" s="235">
        <v>1576.5</v>
      </c>
      <c r="N249" s="221" t="e">
        <f>VLOOKUP(A249,[1]Bal032022!A:N,14,0)</f>
        <v>#N/A</v>
      </c>
    </row>
    <row r="250" spans="1:14" x14ac:dyDescent="0.2">
      <c r="A250" s="227" t="s">
        <v>377</v>
      </c>
      <c r="B250" s="228" t="s">
        <v>377</v>
      </c>
      <c r="C250" s="210" t="s">
        <v>377</v>
      </c>
      <c r="D250" s="228" t="s">
        <v>377</v>
      </c>
      <c r="E250" s="229"/>
      <c r="F250" s="229"/>
      <c r="G250" s="229"/>
      <c r="H250" s="229"/>
      <c r="I250" s="229"/>
      <c r="J250" s="229"/>
      <c r="K250" s="229"/>
      <c r="L250" s="229"/>
      <c r="M250" s="233"/>
      <c r="N250" s="221"/>
    </row>
    <row r="251" spans="1:14" x14ac:dyDescent="0.2">
      <c r="A251" s="216" t="s">
        <v>1255</v>
      </c>
      <c r="B251" s="217" t="s">
        <v>1256</v>
      </c>
      <c r="C251" s="210" t="s">
        <v>377</v>
      </c>
      <c r="D251" s="217" t="s">
        <v>1257</v>
      </c>
      <c r="E251" s="218"/>
      <c r="F251" s="218"/>
      <c r="G251" s="218"/>
      <c r="H251" s="218"/>
      <c r="I251" s="219" t="s">
        <v>1258</v>
      </c>
      <c r="J251" s="220"/>
      <c r="K251" s="219" t="s">
        <v>425</v>
      </c>
      <c r="L251" s="220"/>
      <c r="M251" s="231">
        <v>304.13</v>
      </c>
      <c r="N251" s="221" t="str">
        <f>VLOOKUP(A251,[1]Bal032022!A:N,14,0)</f>
        <v>6.1.3.7</v>
      </c>
    </row>
    <row r="252" spans="1:14" x14ac:dyDescent="0.2">
      <c r="A252" s="222" t="s">
        <v>1259</v>
      </c>
      <c r="B252" s="223" t="s">
        <v>1260</v>
      </c>
      <c r="C252" s="210" t="s">
        <v>377</v>
      </c>
      <c r="D252" s="223" t="s">
        <v>1261</v>
      </c>
      <c r="E252" s="224"/>
      <c r="F252" s="224"/>
      <c r="G252" s="224"/>
      <c r="H252" s="224"/>
      <c r="I252" s="225" t="s">
        <v>1258</v>
      </c>
      <c r="J252" s="226"/>
      <c r="K252" s="225" t="s">
        <v>425</v>
      </c>
      <c r="L252" s="226"/>
      <c r="M252" s="235">
        <v>304.13</v>
      </c>
      <c r="N252" s="221">
        <f>VLOOKUP(A252,[1]Bal032022!A:N,14,0)</f>
        <v>0</v>
      </c>
    </row>
    <row r="253" spans="1:14" x14ac:dyDescent="0.2">
      <c r="A253" s="227" t="s">
        <v>377</v>
      </c>
      <c r="B253" s="228" t="s">
        <v>377</v>
      </c>
      <c r="C253" s="210" t="s">
        <v>377</v>
      </c>
      <c r="D253" s="228" t="s">
        <v>377</v>
      </c>
      <c r="E253" s="229"/>
      <c r="F253" s="229"/>
      <c r="G253" s="229"/>
      <c r="H253" s="229"/>
      <c r="I253" s="229"/>
      <c r="J253" s="229"/>
      <c r="K253" s="229"/>
      <c r="L253" s="229"/>
      <c r="M253" s="233"/>
      <c r="N253" s="221"/>
    </row>
    <row r="254" spans="1:14" x14ac:dyDescent="0.2">
      <c r="A254" s="216" t="s">
        <v>1262</v>
      </c>
      <c r="B254" s="217" t="s">
        <v>1263</v>
      </c>
      <c r="C254" s="210" t="s">
        <v>377</v>
      </c>
      <c r="D254" s="217" t="s">
        <v>1264</v>
      </c>
      <c r="E254" s="218"/>
      <c r="F254" s="218"/>
      <c r="G254" s="218"/>
      <c r="H254" s="218"/>
      <c r="I254" s="219" t="s">
        <v>1265</v>
      </c>
      <c r="J254" s="220"/>
      <c r="K254" s="219" t="s">
        <v>425</v>
      </c>
      <c r="L254" s="220"/>
      <c r="M254" s="231">
        <v>44637.93</v>
      </c>
      <c r="N254" s="221">
        <f>VLOOKUP(A254,[1]Bal032022!A:N,14,0)</f>
        <v>0</v>
      </c>
    </row>
    <row r="255" spans="1:14" x14ac:dyDescent="0.2">
      <c r="A255" s="216" t="s">
        <v>1266</v>
      </c>
      <c r="B255" s="217" t="s">
        <v>1267</v>
      </c>
      <c r="C255" s="210" t="s">
        <v>377</v>
      </c>
      <c r="D255" s="217" t="s">
        <v>1264</v>
      </c>
      <c r="E255" s="218"/>
      <c r="F255" s="218"/>
      <c r="G255" s="218"/>
      <c r="H255" s="218"/>
      <c r="I255" s="219" t="s">
        <v>1265</v>
      </c>
      <c r="J255" s="220"/>
      <c r="K255" s="219" t="s">
        <v>425</v>
      </c>
      <c r="L255" s="220"/>
      <c r="M255" s="231">
        <v>44637.93</v>
      </c>
      <c r="N255" s="221">
        <f>VLOOKUP(A255,[1]Bal032022!A:N,14,0)</f>
        <v>0</v>
      </c>
    </row>
    <row r="256" spans="1:14" x14ac:dyDescent="0.2">
      <c r="A256" s="216" t="s">
        <v>1268</v>
      </c>
      <c r="B256" s="217" t="s">
        <v>1269</v>
      </c>
      <c r="C256" s="210" t="s">
        <v>377</v>
      </c>
      <c r="D256" s="217" t="s">
        <v>1264</v>
      </c>
      <c r="E256" s="218"/>
      <c r="F256" s="218"/>
      <c r="G256" s="218"/>
      <c r="H256" s="218"/>
      <c r="I256" s="219" t="s">
        <v>1265</v>
      </c>
      <c r="J256" s="220"/>
      <c r="K256" s="219" t="s">
        <v>425</v>
      </c>
      <c r="L256" s="220"/>
      <c r="M256" s="231">
        <v>44637.93</v>
      </c>
      <c r="N256" s="221">
        <f>VLOOKUP(A256,[1]Bal032022!A:N,14,0)</f>
        <v>0</v>
      </c>
    </row>
    <row r="257" spans="1:14" x14ac:dyDescent="0.2">
      <c r="A257" s="216" t="s">
        <v>1270</v>
      </c>
      <c r="B257" s="217" t="s">
        <v>1271</v>
      </c>
      <c r="C257" s="210" t="s">
        <v>377</v>
      </c>
      <c r="D257" s="217" t="s">
        <v>1272</v>
      </c>
      <c r="E257" s="218"/>
      <c r="F257" s="218"/>
      <c r="G257" s="218"/>
      <c r="H257" s="218"/>
      <c r="I257" s="219" t="s">
        <v>1273</v>
      </c>
      <c r="J257" s="220"/>
      <c r="K257" s="219" t="s">
        <v>425</v>
      </c>
      <c r="L257" s="220"/>
      <c r="M257" s="231">
        <v>39450.629999999997</v>
      </c>
      <c r="N257" s="221" t="str">
        <f>VLOOKUP(A257,[1]Bal032022!A:N,14,0)</f>
        <v>6.1.4.1</v>
      </c>
    </row>
    <row r="258" spans="1:14" x14ac:dyDescent="0.2">
      <c r="A258" s="222" t="s">
        <v>1274</v>
      </c>
      <c r="B258" s="223" t="s">
        <v>1275</v>
      </c>
      <c r="C258" s="210" t="s">
        <v>377</v>
      </c>
      <c r="D258" s="223" t="s">
        <v>1276</v>
      </c>
      <c r="E258" s="224"/>
      <c r="F258" s="224"/>
      <c r="G258" s="224"/>
      <c r="H258" s="224"/>
      <c r="I258" s="225" t="s">
        <v>1277</v>
      </c>
      <c r="J258" s="226"/>
      <c r="K258" s="225" t="s">
        <v>425</v>
      </c>
      <c r="L258" s="226"/>
      <c r="M258" s="235">
        <v>490</v>
      </c>
      <c r="N258" s="221">
        <f>VLOOKUP(A258,[1]Bal032022!A:N,14,0)</f>
        <v>0</v>
      </c>
    </row>
    <row r="259" spans="1:14" x14ac:dyDescent="0.2">
      <c r="A259" s="222" t="s">
        <v>1278</v>
      </c>
      <c r="B259" s="223" t="s">
        <v>1279</v>
      </c>
      <c r="C259" s="210" t="s">
        <v>377</v>
      </c>
      <c r="D259" s="223" t="s">
        <v>1280</v>
      </c>
      <c r="E259" s="224"/>
      <c r="F259" s="224"/>
      <c r="G259" s="224"/>
      <c r="H259" s="224"/>
      <c r="I259" s="225" t="s">
        <v>1281</v>
      </c>
      <c r="J259" s="226"/>
      <c r="K259" s="225" t="s">
        <v>425</v>
      </c>
      <c r="L259" s="226"/>
      <c r="M259" s="235">
        <v>7328.81</v>
      </c>
      <c r="N259" s="221">
        <f>VLOOKUP(A259,[1]Bal032022!A:N,14,0)</f>
        <v>0</v>
      </c>
    </row>
    <row r="260" spans="1:14" x14ac:dyDescent="0.2">
      <c r="A260" s="222" t="s">
        <v>1282</v>
      </c>
      <c r="B260" s="223" t="s">
        <v>1283</v>
      </c>
      <c r="C260" s="210" t="s">
        <v>377</v>
      </c>
      <c r="D260" s="223" t="s">
        <v>1284</v>
      </c>
      <c r="E260" s="224"/>
      <c r="F260" s="224"/>
      <c r="G260" s="224"/>
      <c r="H260" s="224"/>
      <c r="I260" s="225" t="s">
        <v>1285</v>
      </c>
      <c r="J260" s="226"/>
      <c r="K260" s="225" t="s">
        <v>425</v>
      </c>
      <c r="L260" s="226"/>
      <c r="M260" s="235">
        <v>17045</v>
      </c>
      <c r="N260" s="221" t="e">
        <f>VLOOKUP(A260,[1]Bal032022!A:N,14,0)</f>
        <v>#N/A</v>
      </c>
    </row>
    <row r="261" spans="1:14" x14ac:dyDescent="0.2">
      <c r="A261" s="222" t="s">
        <v>1286</v>
      </c>
      <c r="B261" s="223" t="s">
        <v>1287</v>
      </c>
      <c r="C261" s="210" t="s">
        <v>377</v>
      </c>
      <c r="D261" s="223" t="s">
        <v>1288</v>
      </c>
      <c r="E261" s="224"/>
      <c r="F261" s="224"/>
      <c r="G261" s="224"/>
      <c r="H261" s="224"/>
      <c r="I261" s="225" t="s">
        <v>1289</v>
      </c>
      <c r="J261" s="226"/>
      <c r="K261" s="225" t="s">
        <v>425</v>
      </c>
      <c r="L261" s="226"/>
      <c r="M261" s="235">
        <v>1963</v>
      </c>
      <c r="N261" s="221" t="e">
        <f>VLOOKUP(A261,[1]Bal032022!A:N,14,0)</f>
        <v>#N/A</v>
      </c>
    </row>
    <row r="262" spans="1:14" x14ac:dyDescent="0.2">
      <c r="A262" s="222" t="s">
        <v>1290</v>
      </c>
      <c r="B262" s="223" t="s">
        <v>1291</v>
      </c>
      <c r="C262" s="210" t="s">
        <v>377</v>
      </c>
      <c r="D262" s="223" t="s">
        <v>1292</v>
      </c>
      <c r="E262" s="224"/>
      <c r="F262" s="224"/>
      <c r="G262" s="224"/>
      <c r="H262" s="224"/>
      <c r="I262" s="225" t="s">
        <v>1293</v>
      </c>
      <c r="J262" s="226"/>
      <c r="K262" s="225" t="s">
        <v>425</v>
      </c>
      <c r="L262" s="226"/>
      <c r="M262" s="235">
        <v>222.22</v>
      </c>
      <c r="N262" s="221" t="e">
        <f>VLOOKUP(A262,[1]Bal032022!A:N,14,0)</f>
        <v>#N/A</v>
      </c>
    </row>
    <row r="263" spans="1:14" x14ac:dyDescent="0.2">
      <c r="A263" s="222" t="s">
        <v>1294</v>
      </c>
      <c r="B263" s="223" t="s">
        <v>1295</v>
      </c>
      <c r="C263" s="210" t="s">
        <v>377</v>
      </c>
      <c r="D263" s="223" t="s">
        <v>1296</v>
      </c>
      <c r="E263" s="224"/>
      <c r="F263" s="224"/>
      <c r="G263" s="224"/>
      <c r="H263" s="224"/>
      <c r="I263" s="225" t="s">
        <v>1297</v>
      </c>
      <c r="J263" s="226"/>
      <c r="K263" s="225" t="s">
        <v>425</v>
      </c>
      <c r="L263" s="226"/>
      <c r="M263" s="235">
        <v>1302.1600000000001</v>
      </c>
      <c r="N263" s="221">
        <f>VLOOKUP(A263,[1]Bal032022!A:N,14,0)</f>
        <v>0</v>
      </c>
    </row>
    <row r="264" spans="1:14" x14ac:dyDescent="0.2">
      <c r="A264" s="222" t="s">
        <v>1298</v>
      </c>
      <c r="B264" s="223" t="s">
        <v>1299</v>
      </c>
      <c r="C264" s="210" t="s">
        <v>377</v>
      </c>
      <c r="D264" s="223" t="s">
        <v>1300</v>
      </c>
      <c r="E264" s="224"/>
      <c r="F264" s="224"/>
      <c r="G264" s="224"/>
      <c r="H264" s="224"/>
      <c r="I264" s="225" t="s">
        <v>1301</v>
      </c>
      <c r="J264" s="226"/>
      <c r="K264" s="225" t="s">
        <v>425</v>
      </c>
      <c r="L264" s="226"/>
      <c r="M264" s="235">
        <v>10708.94</v>
      </c>
      <c r="N264" s="221">
        <f>VLOOKUP(A264,[1]Bal032022!A:N,14,0)</f>
        <v>0</v>
      </c>
    </row>
    <row r="265" spans="1:14" x14ac:dyDescent="0.2">
      <c r="A265" s="222" t="s">
        <v>1302</v>
      </c>
      <c r="B265" s="223" t="s">
        <v>1303</v>
      </c>
      <c r="C265" s="210" t="s">
        <v>377</v>
      </c>
      <c r="D265" s="223" t="s">
        <v>1304</v>
      </c>
      <c r="E265" s="224"/>
      <c r="F265" s="224"/>
      <c r="G265" s="224"/>
      <c r="H265" s="224"/>
      <c r="I265" s="225" t="s">
        <v>1305</v>
      </c>
      <c r="J265" s="226"/>
      <c r="K265" s="225" t="s">
        <v>425</v>
      </c>
      <c r="L265" s="226"/>
      <c r="M265" s="235">
        <v>390.5</v>
      </c>
      <c r="N265" s="221">
        <f>VLOOKUP(A265,[1]Bal032022!A:N,14,0)</f>
        <v>0</v>
      </c>
    </row>
    <row r="266" spans="1:14" x14ac:dyDescent="0.2">
      <c r="A266" s="227" t="s">
        <v>377</v>
      </c>
      <c r="B266" s="228" t="s">
        <v>377</v>
      </c>
      <c r="C266" s="210" t="s">
        <v>377</v>
      </c>
      <c r="D266" s="228" t="s">
        <v>377</v>
      </c>
      <c r="E266" s="229"/>
      <c r="F266" s="229"/>
      <c r="G266" s="229"/>
      <c r="H266" s="229"/>
      <c r="I266" s="229"/>
      <c r="J266" s="229"/>
      <c r="K266" s="229"/>
      <c r="L266" s="229"/>
      <c r="M266" s="233"/>
      <c r="N266" s="221"/>
    </row>
    <row r="267" spans="1:14" x14ac:dyDescent="0.2">
      <c r="A267" s="216" t="s">
        <v>1306</v>
      </c>
      <c r="B267" s="217" t="s">
        <v>1307</v>
      </c>
      <c r="C267" s="210" t="s">
        <v>377</v>
      </c>
      <c r="D267" s="217" t="s">
        <v>1308</v>
      </c>
      <c r="E267" s="218"/>
      <c r="F267" s="218"/>
      <c r="G267" s="218"/>
      <c r="H267" s="218"/>
      <c r="I267" s="219" t="s">
        <v>1309</v>
      </c>
      <c r="J267" s="220"/>
      <c r="K267" s="219" t="s">
        <v>425</v>
      </c>
      <c r="L267" s="220"/>
      <c r="M267" s="231">
        <v>1680</v>
      </c>
      <c r="N267" s="221" t="str">
        <f>VLOOKUP(A267,[1]Bal032022!A:N,14,0)</f>
        <v>6.1.4.2</v>
      </c>
    </row>
    <row r="268" spans="1:14" x14ac:dyDescent="0.2">
      <c r="A268" s="222" t="s">
        <v>1310</v>
      </c>
      <c r="B268" s="223" t="s">
        <v>1311</v>
      </c>
      <c r="C268" s="210" t="s">
        <v>377</v>
      </c>
      <c r="D268" s="223" t="s">
        <v>1308</v>
      </c>
      <c r="E268" s="224"/>
      <c r="F268" s="224"/>
      <c r="G268" s="224"/>
      <c r="H268" s="224"/>
      <c r="I268" s="225" t="s">
        <v>1309</v>
      </c>
      <c r="J268" s="226"/>
      <c r="K268" s="225" t="s">
        <v>425</v>
      </c>
      <c r="L268" s="226"/>
      <c r="M268" s="235">
        <v>1680</v>
      </c>
      <c r="N268" s="221" t="e">
        <f>VLOOKUP(A268,[1]Bal032022!A:N,14,0)</f>
        <v>#N/A</v>
      </c>
    </row>
    <row r="269" spans="1:14" x14ac:dyDescent="0.2">
      <c r="A269" s="227" t="s">
        <v>377</v>
      </c>
      <c r="B269" s="228" t="s">
        <v>377</v>
      </c>
      <c r="C269" s="210" t="s">
        <v>377</v>
      </c>
      <c r="D269" s="228" t="s">
        <v>377</v>
      </c>
      <c r="E269" s="229"/>
      <c r="F269" s="229"/>
      <c r="G269" s="229"/>
      <c r="H269" s="229"/>
      <c r="I269" s="229"/>
      <c r="J269" s="229"/>
      <c r="K269" s="229"/>
      <c r="L269" s="229"/>
      <c r="M269" s="233"/>
      <c r="N269" s="221"/>
    </row>
    <row r="270" spans="1:14" x14ac:dyDescent="0.2">
      <c r="A270" s="216" t="s">
        <v>1312</v>
      </c>
      <c r="B270" s="217" t="s">
        <v>1313</v>
      </c>
      <c r="C270" s="210" t="s">
        <v>377</v>
      </c>
      <c r="D270" s="217" t="s">
        <v>1314</v>
      </c>
      <c r="E270" s="218"/>
      <c r="F270" s="218"/>
      <c r="G270" s="218"/>
      <c r="H270" s="218"/>
      <c r="I270" s="219" t="s">
        <v>1315</v>
      </c>
      <c r="J270" s="220"/>
      <c r="K270" s="219" t="s">
        <v>425</v>
      </c>
      <c r="L270" s="220"/>
      <c r="M270" s="231">
        <v>3507.3</v>
      </c>
      <c r="N270" s="221" t="str">
        <f>VLOOKUP(A270,[1]Bal032022!A:N,14,0)</f>
        <v>6.1.4.4</v>
      </c>
    </row>
    <row r="271" spans="1:14" x14ac:dyDescent="0.2">
      <c r="A271" s="222" t="s">
        <v>1316</v>
      </c>
      <c r="B271" s="223" t="s">
        <v>1317</v>
      </c>
      <c r="C271" s="210" t="s">
        <v>377</v>
      </c>
      <c r="D271" s="223" t="s">
        <v>1318</v>
      </c>
      <c r="E271" s="224"/>
      <c r="F271" s="224"/>
      <c r="G271" s="224"/>
      <c r="H271" s="224"/>
      <c r="I271" s="225" t="s">
        <v>1315</v>
      </c>
      <c r="J271" s="226"/>
      <c r="K271" s="225" t="s">
        <v>425</v>
      </c>
      <c r="L271" s="226"/>
      <c r="M271" s="235">
        <v>3507.3</v>
      </c>
      <c r="N271" s="221">
        <f>VLOOKUP(A271,[1]Bal032022!A:N,14,0)</f>
        <v>0</v>
      </c>
    </row>
    <row r="272" spans="1:14" x14ac:dyDescent="0.2">
      <c r="A272" s="227" t="s">
        <v>377</v>
      </c>
      <c r="B272" s="228" t="s">
        <v>377</v>
      </c>
      <c r="C272" s="210" t="s">
        <v>377</v>
      </c>
      <c r="D272" s="228" t="s">
        <v>377</v>
      </c>
      <c r="E272" s="229"/>
      <c r="F272" s="229"/>
      <c r="G272" s="229"/>
      <c r="H272" s="229"/>
      <c r="I272" s="229"/>
      <c r="J272" s="229"/>
      <c r="K272" s="229"/>
      <c r="L272" s="229"/>
      <c r="M272" s="233"/>
      <c r="N272" s="221"/>
    </row>
    <row r="273" spans="1:14" x14ac:dyDescent="0.2">
      <c r="A273" s="216" t="s">
        <v>1319</v>
      </c>
      <c r="B273" s="217" t="s">
        <v>1320</v>
      </c>
      <c r="C273" s="210" t="s">
        <v>377</v>
      </c>
      <c r="D273" s="217" t="s">
        <v>1321</v>
      </c>
      <c r="E273" s="218"/>
      <c r="F273" s="218"/>
      <c r="G273" s="218"/>
      <c r="H273" s="218"/>
      <c r="I273" s="219" t="s">
        <v>1322</v>
      </c>
      <c r="J273" s="220"/>
      <c r="K273" s="219" t="s">
        <v>1323</v>
      </c>
      <c r="L273" s="220"/>
      <c r="M273" s="231">
        <v>23463.45</v>
      </c>
      <c r="N273" s="221">
        <f>VLOOKUP(A273,[1]Bal032022!A:N,14,0)</f>
        <v>0</v>
      </c>
    </row>
    <row r="274" spans="1:14" x14ac:dyDescent="0.2">
      <c r="A274" s="216" t="s">
        <v>1324</v>
      </c>
      <c r="B274" s="217" t="s">
        <v>1325</v>
      </c>
      <c r="C274" s="210" t="s">
        <v>377</v>
      </c>
      <c r="D274" s="217" t="s">
        <v>1321</v>
      </c>
      <c r="E274" s="218"/>
      <c r="F274" s="218"/>
      <c r="G274" s="218"/>
      <c r="H274" s="218"/>
      <c r="I274" s="219" t="s">
        <v>1322</v>
      </c>
      <c r="J274" s="220"/>
      <c r="K274" s="219" t="s">
        <v>1323</v>
      </c>
      <c r="L274" s="220"/>
      <c r="M274" s="231">
        <v>23463.45</v>
      </c>
      <c r="N274" s="221">
        <f>VLOOKUP(A274,[1]Bal032022!A:N,14,0)</f>
        <v>0</v>
      </c>
    </row>
    <row r="275" spans="1:14" x14ac:dyDescent="0.2">
      <c r="A275" s="216" t="s">
        <v>1326</v>
      </c>
      <c r="B275" s="217" t="s">
        <v>1327</v>
      </c>
      <c r="C275" s="210" t="s">
        <v>377</v>
      </c>
      <c r="D275" s="217" t="s">
        <v>1321</v>
      </c>
      <c r="E275" s="218"/>
      <c r="F275" s="218"/>
      <c r="G275" s="218"/>
      <c r="H275" s="218"/>
      <c r="I275" s="219" t="s">
        <v>1322</v>
      </c>
      <c r="J275" s="220"/>
      <c r="K275" s="219" t="s">
        <v>1323</v>
      </c>
      <c r="L275" s="220"/>
      <c r="M275" s="231">
        <v>23463.45</v>
      </c>
      <c r="N275" s="221">
        <f>VLOOKUP(A275,[1]Bal032022!A:N,14,0)</f>
        <v>0</v>
      </c>
    </row>
    <row r="276" spans="1:14" x14ac:dyDescent="0.2">
      <c r="A276" s="216" t="s">
        <v>1328</v>
      </c>
      <c r="B276" s="217" t="s">
        <v>1329</v>
      </c>
      <c r="C276" s="210" t="s">
        <v>377</v>
      </c>
      <c r="D276" s="217" t="s">
        <v>1330</v>
      </c>
      <c r="E276" s="218"/>
      <c r="F276" s="218"/>
      <c r="G276" s="218"/>
      <c r="H276" s="218"/>
      <c r="I276" s="219" t="s">
        <v>1331</v>
      </c>
      <c r="J276" s="220"/>
      <c r="K276" s="219" t="s">
        <v>1323</v>
      </c>
      <c r="L276" s="220"/>
      <c r="M276" s="231">
        <v>22082.49</v>
      </c>
      <c r="N276" s="230"/>
    </row>
    <row r="277" spans="1:14" x14ac:dyDescent="0.2">
      <c r="A277" s="222" t="s">
        <v>1332</v>
      </c>
      <c r="B277" s="223" t="s">
        <v>1333</v>
      </c>
      <c r="C277" s="210" t="s">
        <v>377</v>
      </c>
      <c r="D277" s="223" t="s">
        <v>1334</v>
      </c>
      <c r="E277" s="224"/>
      <c r="F277" s="224"/>
      <c r="G277" s="224"/>
      <c r="H277" s="224"/>
      <c r="I277" s="225" t="s">
        <v>1335</v>
      </c>
      <c r="J277" s="226"/>
      <c r="K277" s="225" t="s">
        <v>1323</v>
      </c>
      <c r="L277" s="226"/>
      <c r="M277" s="235">
        <v>-1449.51</v>
      </c>
      <c r="N277" s="221" t="s">
        <v>200</v>
      </c>
    </row>
    <row r="278" spans="1:14" x14ac:dyDescent="0.2">
      <c r="A278" s="222" t="s">
        <v>1336</v>
      </c>
      <c r="B278" s="223" t="s">
        <v>1337</v>
      </c>
      <c r="C278" s="210" t="s">
        <v>377</v>
      </c>
      <c r="D278" s="223" t="s">
        <v>1338</v>
      </c>
      <c r="E278" s="224"/>
      <c r="F278" s="224"/>
      <c r="G278" s="224"/>
      <c r="H278" s="224"/>
      <c r="I278" s="225" t="s">
        <v>1339</v>
      </c>
      <c r="J278" s="226"/>
      <c r="K278" s="225" t="s">
        <v>425</v>
      </c>
      <c r="L278" s="226"/>
      <c r="M278" s="235">
        <v>19500</v>
      </c>
      <c r="N278" s="221" t="s">
        <v>200</v>
      </c>
    </row>
    <row r="279" spans="1:14" x14ac:dyDescent="0.2">
      <c r="A279" s="222" t="s">
        <v>1340</v>
      </c>
      <c r="B279" s="223" t="s">
        <v>1341</v>
      </c>
      <c r="C279" s="210" t="s">
        <v>377</v>
      </c>
      <c r="D279" s="223" t="s">
        <v>1342</v>
      </c>
      <c r="E279" s="224"/>
      <c r="F279" s="224"/>
      <c r="G279" s="224"/>
      <c r="H279" s="224"/>
      <c r="I279" s="225" t="s">
        <v>1343</v>
      </c>
      <c r="J279" s="226"/>
      <c r="K279" s="225" t="s">
        <v>425</v>
      </c>
      <c r="L279" s="226"/>
      <c r="M279" s="235">
        <v>4032</v>
      </c>
      <c r="N279" s="221" t="s">
        <v>200</v>
      </c>
    </row>
    <row r="280" spans="1:14" x14ac:dyDescent="0.2">
      <c r="A280" s="227" t="s">
        <v>377</v>
      </c>
      <c r="B280" s="228" t="s">
        <v>377</v>
      </c>
      <c r="C280" s="210" t="s">
        <v>377</v>
      </c>
      <c r="D280" s="228" t="s">
        <v>377</v>
      </c>
      <c r="E280" s="229"/>
      <c r="F280" s="229"/>
      <c r="G280" s="229"/>
      <c r="H280" s="229"/>
      <c r="I280" s="229"/>
      <c r="J280" s="229"/>
      <c r="K280" s="229"/>
      <c r="L280" s="229"/>
      <c r="M280" s="233"/>
      <c r="N280" s="221"/>
    </row>
    <row r="281" spans="1:14" x14ac:dyDescent="0.2">
      <c r="A281" s="216" t="s">
        <v>1344</v>
      </c>
      <c r="B281" s="217" t="s">
        <v>1345</v>
      </c>
      <c r="C281" s="210" t="s">
        <v>377</v>
      </c>
      <c r="D281" s="217" t="s">
        <v>1346</v>
      </c>
      <c r="E281" s="218"/>
      <c r="F281" s="218"/>
      <c r="G281" s="218"/>
      <c r="H281" s="218"/>
      <c r="I281" s="219" t="s">
        <v>1347</v>
      </c>
      <c r="J281" s="220"/>
      <c r="K281" s="219" t="s">
        <v>425</v>
      </c>
      <c r="L281" s="220"/>
      <c r="M281" s="231">
        <v>1380.96</v>
      </c>
      <c r="N281" s="221" t="str">
        <f>VLOOKUP(A281,[1]Bal032022!A:N,14,0)</f>
        <v>6.1.5.1.11</v>
      </c>
    </row>
    <row r="282" spans="1:14" x14ac:dyDescent="0.2">
      <c r="A282" s="222" t="s">
        <v>1348</v>
      </c>
      <c r="B282" s="223" t="s">
        <v>1349</v>
      </c>
      <c r="C282" s="210" t="s">
        <v>377</v>
      </c>
      <c r="D282" s="223" t="s">
        <v>1350</v>
      </c>
      <c r="E282" s="224"/>
      <c r="F282" s="224"/>
      <c r="G282" s="224"/>
      <c r="H282" s="224"/>
      <c r="I282" s="225" t="s">
        <v>1347</v>
      </c>
      <c r="J282" s="226"/>
      <c r="K282" s="225" t="s">
        <v>425</v>
      </c>
      <c r="L282" s="226"/>
      <c r="M282" s="235">
        <v>1380.96</v>
      </c>
      <c r="N282" s="221">
        <f>VLOOKUP(A282,[1]Bal032022!A:N,14,0)</f>
        <v>0</v>
      </c>
    </row>
    <row r="283" spans="1:14" x14ac:dyDescent="0.2">
      <c r="A283" s="227" t="s">
        <v>377</v>
      </c>
      <c r="B283" s="228" t="s">
        <v>377</v>
      </c>
      <c r="C283" s="210" t="s">
        <v>377</v>
      </c>
      <c r="D283" s="228" t="s">
        <v>377</v>
      </c>
      <c r="E283" s="229"/>
      <c r="F283" s="229"/>
      <c r="G283" s="229"/>
      <c r="H283" s="229"/>
      <c r="I283" s="229"/>
      <c r="J283" s="229"/>
      <c r="K283" s="229"/>
      <c r="L283" s="229"/>
      <c r="M283" s="233"/>
      <c r="N283" s="221"/>
    </row>
    <row r="284" spans="1:14" x14ac:dyDescent="0.2">
      <c r="A284" s="216" t="s">
        <v>1351</v>
      </c>
      <c r="B284" s="217" t="s">
        <v>1352</v>
      </c>
      <c r="C284" s="210" t="s">
        <v>377</v>
      </c>
      <c r="D284" s="217" t="s">
        <v>1353</v>
      </c>
      <c r="E284" s="218"/>
      <c r="F284" s="218"/>
      <c r="G284" s="218"/>
      <c r="H284" s="218"/>
      <c r="I284" s="219" t="s">
        <v>1354</v>
      </c>
      <c r="J284" s="220"/>
      <c r="K284" s="219" t="s">
        <v>425</v>
      </c>
      <c r="L284" s="220"/>
      <c r="M284" s="231">
        <v>20410</v>
      </c>
      <c r="N284" s="221">
        <f>VLOOKUP(A284,[1]Bal032022!A:N,14,0)</f>
        <v>0</v>
      </c>
    </row>
    <row r="285" spans="1:14" x14ac:dyDescent="0.2">
      <c r="A285" s="216" t="s">
        <v>1355</v>
      </c>
      <c r="B285" s="217" t="s">
        <v>1356</v>
      </c>
      <c r="C285" s="210" t="s">
        <v>377</v>
      </c>
      <c r="D285" s="217" t="s">
        <v>1353</v>
      </c>
      <c r="E285" s="218"/>
      <c r="F285" s="218"/>
      <c r="G285" s="218"/>
      <c r="H285" s="218"/>
      <c r="I285" s="219" t="s">
        <v>1354</v>
      </c>
      <c r="J285" s="220"/>
      <c r="K285" s="219" t="s">
        <v>425</v>
      </c>
      <c r="L285" s="220"/>
      <c r="M285" s="231">
        <v>20410</v>
      </c>
      <c r="N285" s="221">
        <f>VLOOKUP(A285,[1]Bal032022!A:N,14,0)</f>
        <v>0</v>
      </c>
    </row>
    <row r="286" spans="1:14" x14ac:dyDescent="0.2">
      <c r="A286" s="216" t="s">
        <v>1357</v>
      </c>
      <c r="B286" s="217" t="s">
        <v>1358</v>
      </c>
      <c r="C286" s="210" t="s">
        <v>377</v>
      </c>
      <c r="D286" s="217" t="s">
        <v>1353</v>
      </c>
      <c r="E286" s="218"/>
      <c r="F286" s="218"/>
      <c r="G286" s="218"/>
      <c r="H286" s="218"/>
      <c r="I286" s="219" t="s">
        <v>1354</v>
      </c>
      <c r="J286" s="220"/>
      <c r="K286" s="219" t="s">
        <v>425</v>
      </c>
      <c r="L286" s="220"/>
      <c r="M286" s="231">
        <v>20410</v>
      </c>
      <c r="N286" s="221"/>
    </row>
    <row r="287" spans="1:14" x14ac:dyDescent="0.2">
      <c r="A287" s="216" t="s">
        <v>1359</v>
      </c>
      <c r="B287" s="217" t="s">
        <v>1360</v>
      </c>
      <c r="C287" s="210" t="s">
        <v>377</v>
      </c>
      <c r="D287" s="217" t="s">
        <v>1361</v>
      </c>
      <c r="E287" s="218"/>
      <c r="F287" s="218"/>
      <c r="G287" s="218"/>
      <c r="H287" s="218"/>
      <c r="I287" s="219" t="s">
        <v>1362</v>
      </c>
      <c r="J287" s="220"/>
      <c r="K287" s="219" t="s">
        <v>425</v>
      </c>
      <c r="L287" s="220"/>
      <c r="M287" s="231">
        <v>5940</v>
      </c>
      <c r="N287" s="221" t="s">
        <v>222</v>
      </c>
    </row>
    <row r="288" spans="1:14" x14ac:dyDescent="0.2">
      <c r="A288" s="222" t="s">
        <v>1363</v>
      </c>
      <c r="B288" s="223" t="s">
        <v>1364</v>
      </c>
      <c r="C288" s="210" t="s">
        <v>377</v>
      </c>
      <c r="D288" s="223" t="s">
        <v>1365</v>
      </c>
      <c r="E288" s="224"/>
      <c r="F288" s="224"/>
      <c r="G288" s="224"/>
      <c r="H288" s="224"/>
      <c r="I288" s="225" t="s">
        <v>1362</v>
      </c>
      <c r="J288" s="226"/>
      <c r="K288" s="225" t="s">
        <v>425</v>
      </c>
      <c r="L288" s="226"/>
      <c r="M288" s="235">
        <v>5940</v>
      </c>
      <c r="N288" s="221" t="e">
        <f>VLOOKUP(A288,[1]Bal032022!A:N,14,0)</f>
        <v>#N/A</v>
      </c>
    </row>
    <row r="289" spans="1:14" x14ac:dyDescent="0.2">
      <c r="A289" s="227" t="s">
        <v>377</v>
      </c>
      <c r="B289" s="228" t="s">
        <v>377</v>
      </c>
      <c r="C289" s="210" t="s">
        <v>377</v>
      </c>
      <c r="D289" s="228" t="s">
        <v>377</v>
      </c>
      <c r="E289" s="229"/>
      <c r="F289" s="229"/>
      <c r="G289" s="229"/>
      <c r="H289" s="229"/>
      <c r="I289" s="229"/>
      <c r="J289" s="229"/>
      <c r="K289" s="229"/>
      <c r="L289" s="229"/>
      <c r="M289" s="233"/>
      <c r="N289" s="221"/>
    </row>
    <row r="290" spans="1:14" x14ac:dyDescent="0.2">
      <c r="A290" s="216" t="s">
        <v>1366</v>
      </c>
      <c r="B290" s="217" t="s">
        <v>1367</v>
      </c>
      <c r="C290" s="210" t="s">
        <v>377</v>
      </c>
      <c r="D290" s="217" t="s">
        <v>1368</v>
      </c>
      <c r="E290" s="218"/>
      <c r="F290" s="218"/>
      <c r="G290" s="218"/>
      <c r="H290" s="218"/>
      <c r="I290" s="219" t="s">
        <v>1369</v>
      </c>
      <c r="J290" s="220"/>
      <c r="K290" s="219" t="s">
        <v>425</v>
      </c>
      <c r="L290" s="220"/>
      <c r="M290" s="231">
        <v>14470</v>
      </c>
      <c r="N290" s="221" t="str">
        <f>VLOOKUP(A290,[1]Bal032022!A:N,14,0)</f>
        <v>6.1.5.2.1</v>
      </c>
    </row>
    <row r="291" spans="1:14" x14ac:dyDescent="0.2">
      <c r="A291" s="222" t="s">
        <v>1370</v>
      </c>
      <c r="B291" s="223" t="s">
        <v>1371</v>
      </c>
      <c r="C291" s="210" t="s">
        <v>377</v>
      </c>
      <c r="D291" s="223" t="s">
        <v>1372</v>
      </c>
      <c r="E291" s="224"/>
      <c r="F291" s="224"/>
      <c r="G291" s="224"/>
      <c r="H291" s="224"/>
      <c r="I291" s="225" t="s">
        <v>1373</v>
      </c>
      <c r="J291" s="226"/>
      <c r="K291" s="225" t="s">
        <v>425</v>
      </c>
      <c r="L291" s="226"/>
      <c r="M291" s="235">
        <v>8000</v>
      </c>
      <c r="N291" s="221">
        <f>VLOOKUP(A291,[1]Bal032022!A:N,14,0)</f>
        <v>0</v>
      </c>
    </row>
    <row r="292" spans="1:14" x14ac:dyDescent="0.2">
      <c r="A292" s="222" t="s">
        <v>1374</v>
      </c>
      <c r="B292" s="223" t="s">
        <v>1375</v>
      </c>
      <c r="C292" s="210" t="s">
        <v>377</v>
      </c>
      <c r="D292" s="223" t="s">
        <v>1376</v>
      </c>
      <c r="E292" s="224"/>
      <c r="F292" s="224"/>
      <c r="G292" s="224"/>
      <c r="H292" s="224"/>
      <c r="I292" s="225" t="s">
        <v>1377</v>
      </c>
      <c r="J292" s="226"/>
      <c r="K292" s="225" t="s">
        <v>425</v>
      </c>
      <c r="L292" s="226"/>
      <c r="M292" s="235">
        <v>6470</v>
      </c>
      <c r="N292" s="221" t="e">
        <f>VLOOKUP(A292,[1]Bal032022!A:N,14,0)</f>
        <v>#N/A</v>
      </c>
    </row>
    <row r="293" spans="1:14" x14ac:dyDescent="0.2">
      <c r="A293" s="227" t="s">
        <v>377</v>
      </c>
      <c r="B293" s="228" t="s">
        <v>377</v>
      </c>
      <c r="C293" s="210" t="s">
        <v>377</v>
      </c>
      <c r="D293" s="228" t="s">
        <v>377</v>
      </c>
      <c r="E293" s="229"/>
      <c r="F293" s="229"/>
      <c r="G293" s="229"/>
      <c r="H293" s="229"/>
      <c r="I293" s="229"/>
      <c r="J293" s="229"/>
      <c r="K293" s="229"/>
      <c r="L293" s="229"/>
      <c r="M293" s="233"/>
      <c r="N293" s="221"/>
    </row>
    <row r="294" spans="1:14" x14ac:dyDescent="0.2">
      <c r="A294" s="216" t="s">
        <v>1378</v>
      </c>
      <c r="B294" s="217" t="s">
        <v>1379</v>
      </c>
      <c r="C294" s="210" t="s">
        <v>377</v>
      </c>
      <c r="D294" s="217" t="s">
        <v>1380</v>
      </c>
      <c r="E294" s="218"/>
      <c r="F294" s="218"/>
      <c r="G294" s="218"/>
      <c r="H294" s="218"/>
      <c r="I294" s="219" t="s">
        <v>1381</v>
      </c>
      <c r="J294" s="220"/>
      <c r="K294" s="219" t="s">
        <v>425</v>
      </c>
      <c r="L294" s="220"/>
      <c r="M294" s="231">
        <v>12073.34</v>
      </c>
      <c r="N294" s="221" t="e">
        <f>VLOOKUP(A294,[1]Bal032022!A:N,14,0)</f>
        <v>#N/A</v>
      </c>
    </row>
    <row r="295" spans="1:14" x14ac:dyDescent="0.2">
      <c r="A295" s="216" t="s">
        <v>1382</v>
      </c>
      <c r="B295" s="217" t="s">
        <v>1383</v>
      </c>
      <c r="C295" s="210" t="s">
        <v>377</v>
      </c>
      <c r="D295" s="217" t="s">
        <v>1384</v>
      </c>
      <c r="E295" s="218"/>
      <c r="F295" s="218"/>
      <c r="G295" s="218"/>
      <c r="H295" s="218"/>
      <c r="I295" s="219" t="s">
        <v>1381</v>
      </c>
      <c r="J295" s="220"/>
      <c r="K295" s="219" t="s">
        <v>425</v>
      </c>
      <c r="L295" s="220"/>
      <c r="M295" s="231">
        <v>12073.34</v>
      </c>
      <c r="N295" s="221" t="e">
        <f>VLOOKUP(A295,[1]Bal032022!A:N,14,0)</f>
        <v>#N/A</v>
      </c>
    </row>
    <row r="296" spans="1:14" x14ac:dyDescent="0.2">
      <c r="A296" s="216" t="s">
        <v>1385</v>
      </c>
      <c r="B296" s="217" t="s">
        <v>1386</v>
      </c>
      <c r="C296" s="210" t="s">
        <v>377</v>
      </c>
      <c r="D296" s="217" t="s">
        <v>1384</v>
      </c>
      <c r="E296" s="218"/>
      <c r="F296" s="218"/>
      <c r="G296" s="218"/>
      <c r="H296" s="218"/>
      <c r="I296" s="219" t="s">
        <v>1381</v>
      </c>
      <c r="J296" s="220"/>
      <c r="K296" s="219" t="s">
        <v>425</v>
      </c>
      <c r="L296" s="220"/>
      <c r="M296" s="231">
        <v>12073.34</v>
      </c>
      <c r="N296" s="221" t="e">
        <f>VLOOKUP(A296,[1]Bal032022!A:N,14,0)</f>
        <v>#N/A</v>
      </c>
    </row>
    <row r="297" spans="1:14" x14ac:dyDescent="0.2">
      <c r="A297" s="216" t="s">
        <v>1387</v>
      </c>
      <c r="B297" s="217" t="s">
        <v>1388</v>
      </c>
      <c r="C297" s="210" t="s">
        <v>377</v>
      </c>
      <c r="D297" s="217" t="s">
        <v>1389</v>
      </c>
      <c r="E297" s="218"/>
      <c r="F297" s="218"/>
      <c r="G297" s="218"/>
      <c r="H297" s="218"/>
      <c r="I297" s="219" t="s">
        <v>1381</v>
      </c>
      <c r="J297" s="220"/>
      <c r="K297" s="219" t="s">
        <v>425</v>
      </c>
      <c r="L297" s="220"/>
      <c r="M297" s="231">
        <v>12073.34</v>
      </c>
      <c r="N297" s="221" t="str">
        <f>VLOOKUP(A297,[1]Bal032022!A:N,14,0)</f>
        <v>6.1.5.3.1</v>
      </c>
    </row>
    <row r="298" spans="1:14" x14ac:dyDescent="0.2">
      <c r="A298" s="222" t="s">
        <v>1390</v>
      </c>
      <c r="B298" s="223" t="s">
        <v>1391</v>
      </c>
      <c r="C298" s="210" t="s">
        <v>377</v>
      </c>
      <c r="D298" s="223" t="s">
        <v>1392</v>
      </c>
      <c r="E298" s="224"/>
      <c r="F298" s="224"/>
      <c r="G298" s="224"/>
      <c r="H298" s="224"/>
      <c r="I298" s="225" t="s">
        <v>1381</v>
      </c>
      <c r="J298" s="226"/>
      <c r="K298" s="225" t="s">
        <v>425</v>
      </c>
      <c r="L298" s="226"/>
      <c r="M298" s="235">
        <v>12073.34</v>
      </c>
      <c r="N298" s="221" t="e">
        <f>VLOOKUP(A298,[1]Bal032022!A:N,14,0)</f>
        <v>#N/A</v>
      </c>
    </row>
    <row r="299" spans="1:14" x14ac:dyDescent="0.2">
      <c r="A299" s="227" t="s">
        <v>377</v>
      </c>
      <c r="B299" s="228" t="s">
        <v>377</v>
      </c>
      <c r="C299" s="210" t="s">
        <v>377</v>
      </c>
      <c r="D299" s="228" t="s">
        <v>377</v>
      </c>
      <c r="E299" s="229"/>
      <c r="F299" s="229"/>
      <c r="G299" s="229"/>
      <c r="H299" s="229"/>
      <c r="I299" s="229"/>
      <c r="J299" s="229"/>
      <c r="K299" s="229"/>
      <c r="L299" s="229"/>
      <c r="M299" s="233"/>
      <c r="N299" s="221"/>
    </row>
    <row r="300" spans="1:14" x14ac:dyDescent="0.2">
      <c r="A300" s="216" t="s">
        <v>1393</v>
      </c>
      <c r="B300" s="217" t="s">
        <v>1394</v>
      </c>
      <c r="C300" s="210" t="s">
        <v>377</v>
      </c>
      <c r="D300" s="217" t="s">
        <v>1395</v>
      </c>
      <c r="E300" s="218"/>
      <c r="F300" s="218"/>
      <c r="G300" s="218"/>
      <c r="H300" s="218"/>
      <c r="I300" s="219" t="s">
        <v>1396</v>
      </c>
      <c r="J300" s="220"/>
      <c r="K300" s="219" t="s">
        <v>425</v>
      </c>
      <c r="L300" s="220"/>
      <c r="M300" s="231">
        <v>15059.9</v>
      </c>
      <c r="N300" s="221">
        <f>VLOOKUP(A300,[1]Bal032022!A:N,14,0)</f>
        <v>0</v>
      </c>
    </row>
    <row r="301" spans="1:14" x14ac:dyDescent="0.2">
      <c r="A301" s="216" t="s">
        <v>1397</v>
      </c>
      <c r="B301" s="217" t="s">
        <v>1398</v>
      </c>
      <c r="C301" s="210" t="s">
        <v>377</v>
      </c>
      <c r="D301" s="217" t="s">
        <v>1395</v>
      </c>
      <c r="E301" s="218"/>
      <c r="F301" s="218"/>
      <c r="G301" s="218"/>
      <c r="H301" s="218"/>
      <c r="I301" s="219" t="s">
        <v>1396</v>
      </c>
      <c r="J301" s="220"/>
      <c r="K301" s="219" t="s">
        <v>425</v>
      </c>
      <c r="L301" s="220"/>
      <c r="M301" s="231">
        <v>15059.9</v>
      </c>
      <c r="N301" s="221">
        <f>VLOOKUP(A301,[1]Bal032022!A:N,14,0)</f>
        <v>0</v>
      </c>
    </row>
    <row r="302" spans="1:14" x14ac:dyDescent="0.2">
      <c r="A302" s="216" t="s">
        <v>1399</v>
      </c>
      <c r="B302" s="217" t="s">
        <v>1400</v>
      </c>
      <c r="C302" s="210" t="s">
        <v>377</v>
      </c>
      <c r="D302" s="217" t="s">
        <v>1395</v>
      </c>
      <c r="E302" s="218"/>
      <c r="F302" s="218"/>
      <c r="G302" s="218"/>
      <c r="H302" s="218"/>
      <c r="I302" s="219" t="s">
        <v>1396</v>
      </c>
      <c r="J302" s="220"/>
      <c r="K302" s="219" t="s">
        <v>425</v>
      </c>
      <c r="L302" s="220"/>
      <c r="M302" s="231">
        <v>15059.9</v>
      </c>
      <c r="N302" s="221">
        <f>VLOOKUP(A302,[1]Bal032022!A:N,14,0)</f>
        <v>0</v>
      </c>
    </row>
    <row r="303" spans="1:14" x14ac:dyDescent="0.2">
      <c r="A303" s="216" t="s">
        <v>1401</v>
      </c>
      <c r="B303" s="217" t="s">
        <v>1402</v>
      </c>
      <c r="C303" s="210" t="s">
        <v>377</v>
      </c>
      <c r="D303" s="217" t="s">
        <v>1403</v>
      </c>
      <c r="E303" s="218"/>
      <c r="F303" s="218"/>
      <c r="G303" s="218"/>
      <c r="H303" s="218"/>
      <c r="I303" s="219" t="s">
        <v>1404</v>
      </c>
      <c r="J303" s="220"/>
      <c r="K303" s="219" t="s">
        <v>425</v>
      </c>
      <c r="L303" s="220"/>
      <c r="M303" s="231">
        <v>6309.9</v>
      </c>
      <c r="N303" s="221"/>
    </row>
    <row r="304" spans="1:14" x14ac:dyDescent="0.2">
      <c r="A304" s="222" t="s">
        <v>1405</v>
      </c>
      <c r="B304" s="223" t="s">
        <v>1406</v>
      </c>
      <c r="C304" s="210" t="s">
        <v>377</v>
      </c>
      <c r="D304" s="223" t="s">
        <v>1407</v>
      </c>
      <c r="E304" s="224"/>
      <c r="F304" s="224"/>
      <c r="G304" s="224"/>
      <c r="H304" s="224"/>
      <c r="I304" s="225" t="s">
        <v>1408</v>
      </c>
      <c r="J304" s="226"/>
      <c r="K304" s="225" t="s">
        <v>425</v>
      </c>
      <c r="L304" s="226"/>
      <c r="M304" s="235">
        <v>600</v>
      </c>
      <c r="N304" s="221" t="s">
        <v>279</v>
      </c>
    </row>
    <row r="305" spans="1:14" x14ac:dyDescent="0.2">
      <c r="A305" s="222" t="s">
        <v>1409</v>
      </c>
      <c r="B305" s="223" t="s">
        <v>1410</v>
      </c>
      <c r="C305" s="210" t="s">
        <v>377</v>
      </c>
      <c r="D305" s="223" t="s">
        <v>1411</v>
      </c>
      <c r="E305" s="224"/>
      <c r="F305" s="224"/>
      <c r="G305" s="224"/>
      <c r="H305" s="224"/>
      <c r="I305" s="225" t="s">
        <v>1412</v>
      </c>
      <c r="J305" s="226"/>
      <c r="K305" s="225" t="s">
        <v>425</v>
      </c>
      <c r="L305" s="226"/>
      <c r="M305" s="235">
        <v>5709.9</v>
      </c>
      <c r="N305" s="221" t="s">
        <v>287</v>
      </c>
    </row>
    <row r="306" spans="1:14" x14ac:dyDescent="0.2">
      <c r="A306" s="227" t="s">
        <v>377</v>
      </c>
      <c r="B306" s="228" t="s">
        <v>377</v>
      </c>
      <c r="C306" s="210" t="s">
        <v>377</v>
      </c>
      <c r="D306" s="228" t="s">
        <v>377</v>
      </c>
      <c r="E306" s="229"/>
      <c r="F306" s="229"/>
      <c r="G306" s="229"/>
      <c r="H306" s="229"/>
      <c r="I306" s="229"/>
      <c r="J306" s="229"/>
      <c r="K306" s="229"/>
      <c r="L306" s="229"/>
      <c r="M306" s="233"/>
      <c r="N306" s="221"/>
    </row>
    <row r="307" spans="1:14" x14ac:dyDescent="0.2">
      <c r="A307" s="216" t="s">
        <v>1413</v>
      </c>
      <c r="B307" s="217" t="s">
        <v>1414</v>
      </c>
      <c r="C307" s="210" t="s">
        <v>377</v>
      </c>
      <c r="D307" s="217" t="s">
        <v>1415</v>
      </c>
      <c r="E307" s="218"/>
      <c r="F307" s="218"/>
      <c r="G307" s="218"/>
      <c r="H307" s="218"/>
      <c r="I307" s="219" t="s">
        <v>1416</v>
      </c>
      <c r="J307" s="220"/>
      <c r="K307" s="219" t="s">
        <v>425</v>
      </c>
      <c r="L307" s="220"/>
      <c r="M307" s="231">
        <v>8750</v>
      </c>
      <c r="N307" s="221" t="s">
        <v>281</v>
      </c>
    </row>
    <row r="308" spans="1:14" x14ac:dyDescent="0.2">
      <c r="A308" s="222" t="s">
        <v>1417</v>
      </c>
      <c r="B308" s="223" t="s">
        <v>1418</v>
      </c>
      <c r="C308" s="210" t="s">
        <v>377</v>
      </c>
      <c r="D308" s="223" t="s">
        <v>1419</v>
      </c>
      <c r="E308" s="224"/>
      <c r="F308" s="224"/>
      <c r="G308" s="224"/>
      <c r="H308" s="224"/>
      <c r="I308" s="225" t="s">
        <v>1416</v>
      </c>
      <c r="J308" s="226"/>
      <c r="K308" s="225" t="s">
        <v>425</v>
      </c>
      <c r="L308" s="226"/>
      <c r="M308" s="235">
        <v>8750</v>
      </c>
      <c r="N308" s="221" t="e">
        <f>VLOOKUP(A308,[1]Bal032022!A:N,14,0)</f>
        <v>#N/A</v>
      </c>
    </row>
    <row r="309" spans="1:14" x14ac:dyDescent="0.2">
      <c r="A309" s="227" t="s">
        <v>377</v>
      </c>
      <c r="B309" s="228" t="s">
        <v>377</v>
      </c>
      <c r="C309" s="210" t="s">
        <v>377</v>
      </c>
      <c r="D309" s="228" t="s">
        <v>377</v>
      </c>
      <c r="E309" s="229"/>
      <c r="F309" s="229"/>
      <c r="G309" s="229"/>
      <c r="H309" s="229"/>
      <c r="I309" s="229"/>
      <c r="J309" s="229"/>
      <c r="K309" s="229"/>
      <c r="L309" s="229"/>
      <c r="M309" s="233"/>
      <c r="N309" s="221"/>
    </row>
    <row r="310" spans="1:14" x14ac:dyDescent="0.2">
      <c r="A310" s="216" t="s">
        <v>1420</v>
      </c>
      <c r="B310" s="217" t="s">
        <v>1421</v>
      </c>
      <c r="C310" s="210" t="s">
        <v>377</v>
      </c>
      <c r="D310" s="217" t="s">
        <v>1422</v>
      </c>
      <c r="E310" s="218"/>
      <c r="F310" s="218"/>
      <c r="G310" s="218"/>
      <c r="H310" s="218"/>
      <c r="I310" s="219" t="s">
        <v>1423</v>
      </c>
      <c r="J310" s="220"/>
      <c r="K310" s="219" t="s">
        <v>1031</v>
      </c>
      <c r="L310" s="220"/>
      <c r="M310" s="231">
        <v>206321.67</v>
      </c>
      <c r="N310" s="221">
        <f>VLOOKUP(A310,[1]Bal032022!A:N,14,0)</f>
        <v>0</v>
      </c>
    </row>
    <row r="311" spans="1:14" x14ac:dyDescent="0.2">
      <c r="A311" s="216" t="s">
        <v>1424</v>
      </c>
      <c r="B311" s="217" t="s">
        <v>1425</v>
      </c>
      <c r="C311" s="210" t="s">
        <v>377</v>
      </c>
      <c r="D311" s="217" t="s">
        <v>1426</v>
      </c>
      <c r="E311" s="218"/>
      <c r="F311" s="218"/>
      <c r="G311" s="218"/>
      <c r="H311" s="218"/>
      <c r="I311" s="219" t="s">
        <v>1427</v>
      </c>
      <c r="J311" s="220"/>
      <c r="K311" s="219" t="s">
        <v>1031</v>
      </c>
      <c r="L311" s="220"/>
      <c r="M311" s="231">
        <v>194889.7</v>
      </c>
      <c r="N311" s="221">
        <f>VLOOKUP(A311,[1]Bal032022!A:N,14,0)</f>
        <v>0</v>
      </c>
    </row>
    <row r="312" spans="1:14" x14ac:dyDescent="0.2">
      <c r="A312" s="216" t="s">
        <v>1428</v>
      </c>
      <c r="B312" s="217" t="s">
        <v>1429</v>
      </c>
      <c r="C312" s="210" t="s">
        <v>377</v>
      </c>
      <c r="D312" s="217" t="s">
        <v>1426</v>
      </c>
      <c r="E312" s="218"/>
      <c r="F312" s="218"/>
      <c r="G312" s="218"/>
      <c r="H312" s="218"/>
      <c r="I312" s="219" t="s">
        <v>1427</v>
      </c>
      <c r="J312" s="220"/>
      <c r="K312" s="219" t="s">
        <v>1031</v>
      </c>
      <c r="L312" s="220"/>
      <c r="M312" s="231">
        <v>194889.7</v>
      </c>
      <c r="N312" s="221" t="s">
        <v>289</v>
      </c>
    </row>
    <row r="313" spans="1:14" x14ac:dyDescent="0.2">
      <c r="A313" s="216" t="s">
        <v>1430</v>
      </c>
      <c r="B313" s="217" t="s">
        <v>1431</v>
      </c>
      <c r="C313" s="210" t="s">
        <v>377</v>
      </c>
      <c r="D313" s="217" t="s">
        <v>1426</v>
      </c>
      <c r="E313" s="218"/>
      <c r="F313" s="218"/>
      <c r="G313" s="218"/>
      <c r="H313" s="218"/>
      <c r="I313" s="219" t="s">
        <v>1432</v>
      </c>
      <c r="J313" s="220"/>
      <c r="K313" s="219" t="s">
        <v>1031</v>
      </c>
      <c r="L313" s="220"/>
      <c r="M313" s="231">
        <v>169176.46</v>
      </c>
      <c r="N313" s="221"/>
    </row>
    <row r="314" spans="1:14" x14ac:dyDescent="0.2">
      <c r="A314" s="222" t="s">
        <v>1433</v>
      </c>
      <c r="B314" s="223" t="s">
        <v>1434</v>
      </c>
      <c r="C314" s="210" t="s">
        <v>377</v>
      </c>
      <c r="D314" s="223" t="s">
        <v>1435</v>
      </c>
      <c r="E314" s="224"/>
      <c r="F314" s="224"/>
      <c r="G314" s="224"/>
      <c r="H314" s="224"/>
      <c r="I314" s="225" t="s">
        <v>1436</v>
      </c>
      <c r="J314" s="226"/>
      <c r="K314" s="225" t="s">
        <v>425</v>
      </c>
      <c r="L314" s="226"/>
      <c r="M314" s="235">
        <v>7400</v>
      </c>
      <c r="N314" s="221" t="e">
        <f>VLOOKUP(A314,[1]Bal032022!A:N,14,0)</f>
        <v>#N/A</v>
      </c>
    </row>
    <row r="315" spans="1:14" x14ac:dyDescent="0.2">
      <c r="A315" s="222" t="s">
        <v>1437</v>
      </c>
      <c r="B315" s="223" t="s">
        <v>1438</v>
      </c>
      <c r="C315" s="210" t="s">
        <v>377</v>
      </c>
      <c r="D315" s="223" t="s">
        <v>1439</v>
      </c>
      <c r="E315" s="224"/>
      <c r="F315" s="224"/>
      <c r="G315" s="224"/>
      <c r="H315" s="224"/>
      <c r="I315" s="225" t="s">
        <v>1440</v>
      </c>
      <c r="J315" s="226"/>
      <c r="K315" s="225" t="s">
        <v>425</v>
      </c>
      <c r="L315" s="226"/>
      <c r="M315" s="235">
        <v>2900</v>
      </c>
      <c r="N315" s="221" t="e">
        <f>VLOOKUP(A315,[1]Bal032022!A:N,14,0)</f>
        <v>#N/A</v>
      </c>
    </row>
    <row r="316" spans="1:14" x14ac:dyDescent="0.2">
      <c r="A316" s="222" t="s">
        <v>1441</v>
      </c>
      <c r="B316" s="223" t="s">
        <v>1442</v>
      </c>
      <c r="C316" s="210" t="s">
        <v>377</v>
      </c>
      <c r="D316" s="223" t="s">
        <v>1443</v>
      </c>
      <c r="E316" s="224"/>
      <c r="F316" s="224"/>
      <c r="G316" s="224"/>
      <c r="H316" s="224"/>
      <c r="I316" s="225" t="s">
        <v>1444</v>
      </c>
      <c r="J316" s="226"/>
      <c r="K316" s="225" t="s">
        <v>1031</v>
      </c>
      <c r="L316" s="226"/>
      <c r="M316" s="235">
        <v>0.05</v>
      </c>
      <c r="N316" s="221" t="e">
        <f>VLOOKUP(A316,[1]Bal032022!A:N,14,0)</f>
        <v>#N/A</v>
      </c>
    </row>
    <row r="317" spans="1:14" x14ac:dyDescent="0.2">
      <c r="A317" s="222" t="s">
        <v>1445</v>
      </c>
      <c r="B317" s="223" t="s">
        <v>1446</v>
      </c>
      <c r="C317" s="210" t="s">
        <v>377</v>
      </c>
      <c r="D317" s="223" t="s">
        <v>1447</v>
      </c>
      <c r="E317" s="224"/>
      <c r="F317" s="224"/>
      <c r="G317" s="224"/>
      <c r="H317" s="224"/>
      <c r="I317" s="225" t="s">
        <v>1448</v>
      </c>
      <c r="J317" s="226"/>
      <c r="K317" s="225" t="s">
        <v>425</v>
      </c>
      <c r="L317" s="226"/>
      <c r="M317" s="235">
        <v>6475</v>
      </c>
      <c r="N317" s="221" t="e">
        <f>VLOOKUP(A317,[1]Bal032022!A:N,14,0)</f>
        <v>#N/A</v>
      </c>
    </row>
    <row r="318" spans="1:14" x14ac:dyDescent="0.2">
      <c r="A318" s="222" t="s">
        <v>1449</v>
      </c>
      <c r="B318" s="223" t="s">
        <v>1450</v>
      </c>
      <c r="C318" s="210" t="s">
        <v>377</v>
      </c>
      <c r="D318" s="223" t="s">
        <v>1451</v>
      </c>
      <c r="E318" s="224"/>
      <c r="F318" s="224"/>
      <c r="G318" s="224"/>
      <c r="H318" s="224"/>
      <c r="I318" s="225" t="s">
        <v>1452</v>
      </c>
      <c r="J318" s="226"/>
      <c r="K318" s="225" t="s">
        <v>425</v>
      </c>
      <c r="L318" s="226"/>
      <c r="M318" s="235">
        <v>16071</v>
      </c>
      <c r="N318" s="221" t="e">
        <f>VLOOKUP(A318,[1]Bal032022!A:N,14,0)</f>
        <v>#N/A</v>
      </c>
    </row>
    <row r="319" spans="1:14" x14ac:dyDescent="0.2">
      <c r="A319" s="222" t="s">
        <v>1453</v>
      </c>
      <c r="B319" s="223" t="s">
        <v>1454</v>
      </c>
      <c r="C319" s="210" t="s">
        <v>377</v>
      </c>
      <c r="D319" s="223" t="s">
        <v>1455</v>
      </c>
      <c r="E319" s="224"/>
      <c r="F319" s="224"/>
      <c r="G319" s="224"/>
      <c r="H319" s="224"/>
      <c r="I319" s="225" t="s">
        <v>1456</v>
      </c>
      <c r="J319" s="226"/>
      <c r="K319" s="225" t="s">
        <v>425</v>
      </c>
      <c r="L319" s="226"/>
      <c r="M319" s="235">
        <v>12796</v>
      </c>
      <c r="N319" s="221" t="e">
        <f>VLOOKUP(A319,[1]Bal032022!A:N,14,0)</f>
        <v>#N/A</v>
      </c>
    </row>
    <row r="320" spans="1:14" x14ac:dyDescent="0.2">
      <c r="A320" s="222" t="s">
        <v>1457</v>
      </c>
      <c r="B320" s="223" t="s">
        <v>1458</v>
      </c>
      <c r="C320" s="210" t="s">
        <v>377</v>
      </c>
      <c r="D320" s="223" t="s">
        <v>1459</v>
      </c>
      <c r="E320" s="224"/>
      <c r="F320" s="224"/>
      <c r="G320" s="224"/>
      <c r="H320" s="224"/>
      <c r="I320" s="225" t="s">
        <v>1460</v>
      </c>
      <c r="J320" s="226"/>
      <c r="K320" s="225" t="s">
        <v>425</v>
      </c>
      <c r="L320" s="226"/>
      <c r="M320" s="235">
        <v>3000</v>
      </c>
      <c r="N320" s="221" t="e">
        <f>VLOOKUP(A320,[1]Bal032022!A:N,14,0)</f>
        <v>#N/A</v>
      </c>
    </row>
    <row r="321" spans="1:14" x14ac:dyDescent="0.2">
      <c r="A321" s="222" t="s">
        <v>1461</v>
      </c>
      <c r="B321" s="223" t="s">
        <v>1462</v>
      </c>
      <c r="C321" s="210" t="s">
        <v>377</v>
      </c>
      <c r="D321" s="223" t="s">
        <v>1463</v>
      </c>
      <c r="E321" s="224"/>
      <c r="F321" s="224"/>
      <c r="G321" s="224"/>
      <c r="H321" s="224"/>
      <c r="I321" s="225" t="s">
        <v>1464</v>
      </c>
      <c r="J321" s="226"/>
      <c r="K321" s="225" t="s">
        <v>425</v>
      </c>
      <c r="L321" s="226"/>
      <c r="M321" s="235">
        <v>634.24</v>
      </c>
      <c r="N321" s="221">
        <f>VLOOKUP(A321,[1]Bal032022!A:N,14,0)</f>
        <v>0</v>
      </c>
    </row>
    <row r="322" spans="1:14" x14ac:dyDescent="0.2">
      <c r="A322" s="222" t="s">
        <v>1465</v>
      </c>
      <c r="B322" s="223" t="s">
        <v>1466</v>
      </c>
      <c r="C322" s="210" t="s">
        <v>377</v>
      </c>
      <c r="D322" s="223" t="s">
        <v>1467</v>
      </c>
      <c r="E322" s="224"/>
      <c r="F322" s="224"/>
      <c r="G322" s="224"/>
      <c r="H322" s="224"/>
      <c r="I322" s="225" t="s">
        <v>1468</v>
      </c>
      <c r="J322" s="226"/>
      <c r="K322" s="225" t="s">
        <v>425</v>
      </c>
      <c r="L322" s="226"/>
      <c r="M322" s="235">
        <v>699.95</v>
      </c>
      <c r="N322" s="221" t="e">
        <f>VLOOKUP(A322,[1]Bal032022!A:N,14,0)</f>
        <v>#N/A</v>
      </c>
    </row>
    <row r="323" spans="1:14" x14ac:dyDescent="0.2">
      <c r="A323" s="222" t="s">
        <v>1469</v>
      </c>
      <c r="B323" s="223" t="s">
        <v>1470</v>
      </c>
      <c r="C323" s="210" t="s">
        <v>377</v>
      </c>
      <c r="D323" s="223" t="s">
        <v>1471</v>
      </c>
      <c r="E323" s="224"/>
      <c r="F323" s="224"/>
      <c r="G323" s="224"/>
      <c r="H323" s="224"/>
      <c r="I323" s="225" t="s">
        <v>1472</v>
      </c>
      <c r="J323" s="226"/>
      <c r="K323" s="225" t="s">
        <v>425</v>
      </c>
      <c r="L323" s="226"/>
      <c r="M323" s="235">
        <v>900</v>
      </c>
      <c r="N323" s="221" t="e">
        <f>VLOOKUP(A323,[1]Bal032022!A:N,14,0)</f>
        <v>#N/A</v>
      </c>
    </row>
    <row r="324" spans="1:14" x14ac:dyDescent="0.2">
      <c r="A324" s="222" t="s">
        <v>1473</v>
      </c>
      <c r="B324" s="223" t="s">
        <v>1474</v>
      </c>
      <c r="C324" s="210" t="s">
        <v>377</v>
      </c>
      <c r="D324" s="223" t="s">
        <v>1475</v>
      </c>
      <c r="E324" s="224"/>
      <c r="F324" s="224"/>
      <c r="G324" s="224"/>
      <c r="H324" s="224"/>
      <c r="I324" s="225" t="s">
        <v>1476</v>
      </c>
      <c r="J324" s="226"/>
      <c r="K324" s="225" t="s">
        <v>425</v>
      </c>
      <c r="L324" s="226"/>
      <c r="M324" s="235">
        <v>19870.22</v>
      </c>
      <c r="N324" s="221" t="e">
        <f>VLOOKUP(A324,[1]Bal032022!A:N,14,0)</f>
        <v>#N/A</v>
      </c>
    </row>
    <row r="325" spans="1:14" x14ac:dyDescent="0.2">
      <c r="A325" s="222" t="s">
        <v>1477</v>
      </c>
      <c r="B325" s="223" t="s">
        <v>1478</v>
      </c>
      <c r="C325" s="210" t="s">
        <v>377</v>
      </c>
      <c r="D325" s="223" t="s">
        <v>1479</v>
      </c>
      <c r="E325" s="224"/>
      <c r="F325" s="224"/>
      <c r="G325" s="224"/>
      <c r="H325" s="224"/>
      <c r="I325" s="225" t="s">
        <v>1480</v>
      </c>
      <c r="J325" s="226"/>
      <c r="K325" s="225" t="s">
        <v>425</v>
      </c>
      <c r="L325" s="226"/>
      <c r="M325" s="235">
        <v>2970</v>
      </c>
      <c r="N325" s="221" t="e">
        <f>VLOOKUP(A325,[1]Bal032022!A:N,14,0)</f>
        <v>#N/A</v>
      </c>
    </row>
    <row r="326" spans="1:14" x14ac:dyDescent="0.2">
      <c r="A326" s="222" t="s">
        <v>1481</v>
      </c>
      <c r="B326" s="223" t="s">
        <v>1482</v>
      </c>
      <c r="C326" s="210" t="s">
        <v>377</v>
      </c>
      <c r="D326" s="223" t="s">
        <v>1483</v>
      </c>
      <c r="E326" s="224"/>
      <c r="F326" s="224"/>
      <c r="G326" s="224"/>
      <c r="H326" s="224"/>
      <c r="I326" s="225" t="s">
        <v>1484</v>
      </c>
      <c r="J326" s="226"/>
      <c r="K326" s="225" t="s">
        <v>425</v>
      </c>
      <c r="L326" s="226"/>
      <c r="M326" s="235">
        <v>4700</v>
      </c>
      <c r="N326" s="221" t="e">
        <f>VLOOKUP(A326,[1]Bal032022!A:N,14,0)</f>
        <v>#N/A</v>
      </c>
    </row>
    <row r="327" spans="1:14" x14ac:dyDescent="0.2">
      <c r="A327" s="222" t="s">
        <v>1485</v>
      </c>
      <c r="B327" s="223" t="s">
        <v>1486</v>
      </c>
      <c r="C327" s="210" t="s">
        <v>377</v>
      </c>
      <c r="D327" s="223" t="s">
        <v>1487</v>
      </c>
      <c r="E327" s="224"/>
      <c r="F327" s="224"/>
      <c r="G327" s="224"/>
      <c r="H327" s="224"/>
      <c r="I327" s="225" t="s">
        <v>1488</v>
      </c>
      <c r="J327" s="226"/>
      <c r="K327" s="225" t="s">
        <v>425</v>
      </c>
      <c r="L327" s="226"/>
      <c r="M327" s="235">
        <v>10800</v>
      </c>
      <c r="N327" s="221" t="e">
        <f>VLOOKUP(A327,[1]Bal032022!A:N,14,0)</f>
        <v>#N/A</v>
      </c>
    </row>
    <row r="328" spans="1:14" x14ac:dyDescent="0.2">
      <c r="A328" s="222" t="s">
        <v>1489</v>
      </c>
      <c r="B328" s="223" t="s">
        <v>1490</v>
      </c>
      <c r="C328" s="210" t="s">
        <v>377</v>
      </c>
      <c r="D328" s="223" t="s">
        <v>1491</v>
      </c>
      <c r="E328" s="224"/>
      <c r="F328" s="224"/>
      <c r="G328" s="224"/>
      <c r="H328" s="224"/>
      <c r="I328" s="225" t="s">
        <v>1492</v>
      </c>
      <c r="J328" s="226"/>
      <c r="K328" s="225" t="s">
        <v>425</v>
      </c>
      <c r="L328" s="226"/>
      <c r="M328" s="235">
        <v>27360</v>
      </c>
      <c r="N328" s="221" t="e">
        <f>VLOOKUP(A328,[1]Bal032022!A:N,14,0)</f>
        <v>#N/A</v>
      </c>
    </row>
    <row r="329" spans="1:14" x14ac:dyDescent="0.2">
      <c r="A329" s="222" t="s">
        <v>1493</v>
      </c>
      <c r="B329" s="223" t="s">
        <v>1494</v>
      </c>
      <c r="C329" s="210" t="s">
        <v>377</v>
      </c>
      <c r="D329" s="223" t="s">
        <v>1495</v>
      </c>
      <c r="E329" s="224"/>
      <c r="F329" s="224"/>
      <c r="G329" s="224"/>
      <c r="H329" s="224"/>
      <c r="I329" s="225" t="s">
        <v>1496</v>
      </c>
      <c r="J329" s="226"/>
      <c r="K329" s="225" t="s">
        <v>425</v>
      </c>
      <c r="L329" s="226"/>
      <c r="M329" s="235">
        <v>6900</v>
      </c>
      <c r="N329" s="221" t="e">
        <f>VLOOKUP(A329,[1]Bal032022!A:N,14,0)</f>
        <v>#N/A</v>
      </c>
    </row>
    <row r="330" spans="1:14" x14ac:dyDescent="0.2">
      <c r="A330" s="222" t="s">
        <v>1497</v>
      </c>
      <c r="B330" s="223" t="s">
        <v>1498</v>
      </c>
      <c r="C330" s="210" t="s">
        <v>377</v>
      </c>
      <c r="D330" s="223" t="s">
        <v>1499</v>
      </c>
      <c r="E330" s="224"/>
      <c r="F330" s="224"/>
      <c r="G330" s="224"/>
      <c r="H330" s="224"/>
      <c r="I330" s="225" t="s">
        <v>1500</v>
      </c>
      <c r="J330" s="226"/>
      <c r="K330" s="225" t="s">
        <v>425</v>
      </c>
      <c r="L330" s="226"/>
      <c r="M330" s="235">
        <v>3400</v>
      </c>
      <c r="N330" s="221" t="e">
        <f>VLOOKUP(A330,[1]Bal032022!A:N,14,0)</f>
        <v>#N/A</v>
      </c>
    </row>
    <row r="331" spans="1:14" x14ac:dyDescent="0.2">
      <c r="A331" s="222" t="s">
        <v>1501</v>
      </c>
      <c r="B331" s="223" t="s">
        <v>1502</v>
      </c>
      <c r="C331" s="210" t="s">
        <v>377</v>
      </c>
      <c r="D331" s="223" t="s">
        <v>1503</v>
      </c>
      <c r="E331" s="224"/>
      <c r="F331" s="224"/>
      <c r="G331" s="224"/>
      <c r="H331" s="224"/>
      <c r="I331" s="225" t="s">
        <v>1504</v>
      </c>
      <c r="J331" s="226"/>
      <c r="K331" s="225" t="s">
        <v>425</v>
      </c>
      <c r="L331" s="226"/>
      <c r="M331" s="235">
        <v>1500</v>
      </c>
      <c r="N331" s="221" t="e">
        <f>VLOOKUP(A331,[1]Bal032022!A:N,14,0)</f>
        <v>#N/A</v>
      </c>
    </row>
    <row r="332" spans="1:14" x14ac:dyDescent="0.2">
      <c r="A332" s="222" t="s">
        <v>1505</v>
      </c>
      <c r="B332" s="223" t="s">
        <v>1506</v>
      </c>
      <c r="C332" s="210" t="s">
        <v>377</v>
      </c>
      <c r="D332" s="223" t="s">
        <v>1507</v>
      </c>
      <c r="E332" s="224"/>
      <c r="F332" s="224"/>
      <c r="G332" s="224"/>
      <c r="H332" s="224"/>
      <c r="I332" s="225" t="s">
        <v>1508</v>
      </c>
      <c r="J332" s="226"/>
      <c r="K332" s="225" t="s">
        <v>425</v>
      </c>
      <c r="L332" s="226"/>
      <c r="M332" s="235">
        <v>40800</v>
      </c>
      <c r="N332" s="221" t="e">
        <f>VLOOKUP(A332,[1]Bal032022!A:N,14,0)</f>
        <v>#N/A</v>
      </c>
    </row>
    <row r="333" spans="1:14" x14ac:dyDescent="0.2">
      <c r="A333" s="227" t="s">
        <v>377</v>
      </c>
      <c r="B333" s="228" t="s">
        <v>377</v>
      </c>
      <c r="C333" s="210" t="s">
        <v>377</v>
      </c>
      <c r="D333" s="228" t="s">
        <v>377</v>
      </c>
      <c r="E333" s="229"/>
      <c r="F333" s="229"/>
      <c r="G333" s="229"/>
      <c r="H333" s="229"/>
      <c r="I333" s="229"/>
      <c r="J333" s="229"/>
      <c r="K333" s="229"/>
      <c r="L333" s="229"/>
      <c r="M333" s="233"/>
      <c r="N333" s="221"/>
    </row>
    <row r="334" spans="1:14" x14ac:dyDescent="0.2">
      <c r="A334" s="216" t="s">
        <v>1509</v>
      </c>
      <c r="B334" s="217" t="s">
        <v>1510</v>
      </c>
      <c r="C334" s="210" t="s">
        <v>377</v>
      </c>
      <c r="D334" s="217" t="s">
        <v>1511</v>
      </c>
      <c r="E334" s="218"/>
      <c r="F334" s="218"/>
      <c r="G334" s="218"/>
      <c r="H334" s="218"/>
      <c r="I334" s="219" t="s">
        <v>1512</v>
      </c>
      <c r="J334" s="220"/>
      <c r="K334" s="219" t="s">
        <v>425</v>
      </c>
      <c r="L334" s="220"/>
      <c r="M334" s="231">
        <v>914.24</v>
      </c>
      <c r="N334" s="221"/>
    </row>
    <row r="335" spans="1:14" x14ac:dyDescent="0.2">
      <c r="A335" s="222" t="s">
        <v>1513</v>
      </c>
      <c r="B335" s="223" t="s">
        <v>1514</v>
      </c>
      <c r="C335" s="210" t="s">
        <v>377</v>
      </c>
      <c r="D335" s="223" t="s">
        <v>1515</v>
      </c>
      <c r="E335" s="224"/>
      <c r="F335" s="224"/>
      <c r="G335" s="224"/>
      <c r="H335" s="224"/>
      <c r="I335" s="225" t="s">
        <v>1512</v>
      </c>
      <c r="J335" s="226"/>
      <c r="K335" s="225" t="s">
        <v>425</v>
      </c>
      <c r="L335" s="226"/>
      <c r="M335" s="235">
        <v>914.24</v>
      </c>
      <c r="N335" s="221">
        <f>VLOOKUP(A335,[1]Bal032022!A:N,14,0)</f>
        <v>0</v>
      </c>
    </row>
    <row r="336" spans="1:14" x14ac:dyDescent="0.2">
      <c r="A336" s="227" t="s">
        <v>377</v>
      </c>
      <c r="B336" s="228" t="s">
        <v>377</v>
      </c>
      <c r="C336" s="210" t="s">
        <v>377</v>
      </c>
      <c r="D336" s="228" t="s">
        <v>377</v>
      </c>
      <c r="E336" s="229"/>
      <c r="F336" s="229"/>
      <c r="G336" s="229"/>
      <c r="H336" s="229"/>
      <c r="I336" s="229"/>
      <c r="J336" s="229"/>
      <c r="K336" s="229"/>
      <c r="L336" s="229"/>
      <c r="M336" s="233"/>
      <c r="N336" s="221"/>
    </row>
    <row r="337" spans="1:14" x14ac:dyDescent="0.2">
      <c r="A337" s="216" t="s">
        <v>1516</v>
      </c>
      <c r="B337" s="217" t="s">
        <v>1517</v>
      </c>
      <c r="C337" s="210" t="s">
        <v>377</v>
      </c>
      <c r="D337" s="217" t="s">
        <v>1518</v>
      </c>
      <c r="E337" s="218"/>
      <c r="F337" s="218"/>
      <c r="G337" s="218"/>
      <c r="H337" s="218"/>
      <c r="I337" s="219" t="s">
        <v>1519</v>
      </c>
      <c r="J337" s="220"/>
      <c r="K337" s="219" t="s">
        <v>425</v>
      </c>
      <c r="L337" s="220"/>
      <c r="M337" s="231">
        <v>24799</v>
      </c>
      <c r="N337" s="221" t="e">
        <f>VLOOKUP(A337,[1]Bal032022!A:N,14,0)</f>
        <v>#N/A</v>
      </c>
    </row>
    <row r="338" spans="1:14" x14ac:dyDescent="0.2">
      <c r="A338" s="222" t="s">
        <v>1520</v>
      </c>
      <c r="B338" s="223" t="s">
        <v>1521</v>
      </c>
      <c r="C338" s="210" t="s">
        <v>377</v>
      </c>
      <c r="D338" s="223" t="s">
        <v>1522</v>
      </c>
      <c r="E338" s="224"/>
      <c r="F338" s="224"/>
      <c r="G338" s="224"/>
      <c r="H338" s="224"/>
      <c r="I338" s="225" t="s">
        <v>1523</v>
      </c>
      <c r="J338" s="226"/>
      <c r="K338" s="225" t="s">
        <v>425</v>
      </c>
      <c r="L338" s="226"/>
      <c r="M338" s="235">
        <v>21180</v>
      </c>
      <c r="N338" s="221" t="e">
        <f>VLOOKUP(A338,[1]Bal032022!A:N,14,0)</f>
        <v>#N/A</v>
      </c>
    </row>
    <row r="339" spans="1:14" x14ac:dyDescent="0.2">
      <c r="A339" s="222" t="s">
        <v>1524</v>
      </c>
      <c r="B339" s="223" t="s">
        <v>1525</v>
      </c>
      <c r="C339" s="210" t="s">
        <v>377</v>
      </c>
      <c r="D339" s="223" t="s">
        <v>1526</v>
      </c>
      <c r="E339" s="224"/>
      <c r="F339" s="224"/>
      <c r="G339" s="224"/>
      <c r="H339" s="224"/>
      <c r="I339" s="225" t="s">
        <v>1527</v>
      </c>
      <c r="J339" s="226"/>
      <c r="K339" s="225" t="s">
        <v>425</v>
      </c>
      <c r="L339" s="226"/>
      <c r="M339" s="235">
        <v>3619</v>
      </c>
      <c r="N339" s="221" t="e">
        <f>VLOOKUP(A339,[1]Bal032022!A:N,14,0)</f>
        <v>#N/A</v>
      </c>
    </row>
    <row r="340" spans="1:14" x14ac:dyDescent="0.2">
      <c r="A340" s="227" t="s">
        <v>377</v>
      </c>
      <c r="B340" s="228" t="s">
        <v>377</v>
      </c>
      <c r="C340" s="210" t="s">
        <v>377</v>
      </c>
      <c r="D340" s="228" t="s">
        <v>377</v>
      </c>
      <c r="E340" s="229"/>
      <c r="F340" s="229"/>
      <c r="G340" s="229"/>
      <c r="H340" s="229"/>
      <c r="I340" s="229"/>
      <c r="J340" s="229"/>
      <c r="K340" s="229"/>
      <c r="L340" s="229"/>
      <c r="M340" s="233"/>
      <c r="N340" s="221"/>
    </row>
    <row r="341" spans="1:14" x14ac:dyDescent="0.2">
      <c r="A341" s="216" t="s">
        <v>1528</v>
      </c>
      <c r="B341" s="217" t="s">
        <v>1529</v>
      </c>
      <c r="C341" s="210" t="s">
        <v>377</v>
      </c>
      <c r="D341" s="217" t="s">
        <v>1530</v>
      </c>
      <c r="E341" s="218"/>
      <c r="F341" s="218"/>
      <c r="G341" s="218"/>
      <c r="H341" s="218"/>
      <c r="I341" s="219" t="s">
        <v>1531</v>
      </c>
      <c r="J341" s="220"/>
      <c r="K341" s="219" t="s">
        <v>425</v>
      </c>
      <c r="L341" s="220"/>
      <c r="M341" s="231">
        <v>11431.97</v>
      </c>
      <c r="N341" s="221" t="e">
        <f>VLOOKUP(A341,[1]Bal032022!A:N,14,0)</f>
        <v>#N/A</v>
      </c>
    </row>
    <row r="342" spans="1:14" x14ac:dyDescent="0.2">
      <c r="A342" s="216" t="s">
        <v>1532</v>
      </c>
      <c r="B342" s="217" t="s">
        <v>1533</v>
      </c>
      <c r="C342" s="210" t="s">
        <v>377</v>
      </c>
      <c r="D342" s="217" t="s">
        <v>1530</v>
      </c>
      <c r="E342" s="218"/>
      <c r="F342" s="218"/>
      <c r="G342" s="218"/>
      <c r="H342" s="218"/>
      <c r="I342" s="219" t="s">
        <v>1531</v>
      </c>
      <c r="J342" s="220"/>
      <c r="K342" s="219" t="s">
        <v>425</v>
      </c>
      <c r="L342" s="220"/>
      <c r="M342" s="231">
        <v>11431.97</v>
      </c>
      <c r="N342" s="221" t="s">
        <v>291</v>
      </c>
    </row>
    <row r="343" spans="1:14" x14ac:dyDescent="0.2">
      <c r="A343" s="216" t="s">
        <v>1534</v>
      </c>
      <c r="B343" s="217" t="s">
        <v>1535</v>
      </c>
      <c r="C343" s="210" t="s">
        <v>377</v>
      </c>
      <c r="D343" s="217" t="s">
        <v>1135</v>
      </c>
      <c r="E343" s="218"/>
      <c r="F343" s="218"/>
      <c r="G343" s="218"/>
      <c r="H343" s="218"/>
      <c r="I343" s="219" t="s">
        <v>1536</v>
      </c>
      <c r="J343" s="220"/>
      <c r="K343" s="219" t="s">
        <v>425</v>
      </c>
      <c r="L343" s="220"/>
      <c r="M343" s="231">
        <v>10904.29</v>
      </c>
      <c r="N343" s="221"/>
    </row>
    <row r="344" spans="1:14" x14ac:dyDescent="0.2">
      <c r="A344" s="222" t="s">
        <v>1537</v>
      </c>
      <c r="B344" s="223" t="s">
        <v>1538</v>
      </c>
      <c r="C344" s="210" t="s">
        <v>377</v>
      </c>
      <c r="D344" s="223" t="s">
        <v>1539</v>
      </c>
      <c r="E344" s="224"/>
      <c r="F344" s="224"/>
      <c r="G344" s="224"/>
      <c r="H344" s="224"/>
      <c r="I344" s="225" t="s">
        <v>1536</v>
      </c>
      <c r="J344" s="226"/>
      <c r="K344" s="225" t="s">
        <v>425</v>
      </c>
      <c r="L344" s="226"/>
      <c r="M344" s="235">
        <v>10904.29</v>
      </c>
      <c r="N344" s="221" t="e">
        <f>VLOOKUP(A344,[1]Bal032022!A:N,14,0)</f>
        <v>#N/A</v>
      </c>
    </row>
    <row r="345" spans="1:14" x14ac:dyDescent="0.2">
      <c r="A345" s="212"/>
      <c r="B345" s="212"/>
      <c r="C345" s="212"/>
      <c r="D345" s="213"/>
      <c r="E345" s="213"/>
      <c r="F345" s="213"/>
      <c r="G345" s="213"/>
      <c r="H345" s="213"/>
      <c r="I345" s="214"/>
      <c r="J345" s="215"/>
      <c r="K345" s="214"/>
      <c r="L345" s="215"/>
      <c r="M345" s="234"/>
      <c r="N345" s="221"/>
    </row>
    <row r="346" spans="1:14" x14ac:dyDescent="0.2">
      <c r="A346" s="227" t="s">
        <v>377</v>
      </c>
      <c r="B346" s="228" t="s">
        <v>377</v>
      </c>
      <c r="C346" s="210" t="s">
        <v>377</v>
      </c>
      <c r="D346" s="228" t="s">
        <v>377</v>
      </c>
      <c r="E346" s="229"/>
      <c r="F346" s="229"/>
      <c r="G346" s="229"/>
      <c r="H346" s="229"/>
      <c r="I346" s="229"/>
      <c r="J346" s="229"/>
      <c r="K346" s="229"/>
      <c r="L346" s="229"/>
      <c r="M346" s="233"/>
      <c r="N346" s="221"/>
    </row>
    <row r="347" spans="1:14" x14ac:dyDescent="0.2">
      <c r="A347" s="216" t="s">
        <v>1540</v>
      </c>
      <c r="B347" s="217" t="s">
        <v>1541</v>
      </c>
      <c r="C347" s="210" t="s">
        <v>377</v>
      </c>
      <c r="D347" s="217" t="s">
        <v>1542</v>
      </c>
      <c r="E347" s="218"/>
      <c r="F347" s="218"/>
      <c r="G347" s="218"/>
      <c r="H347" s="218"/>
      <c r="I347" s="219" t="s">
        <v>1543</v>
      </c>
      <c r="J347" s="220"/>
      <c r="K347" s="219" t="s">
        <v>425</v>
      </c>
      <c r="L347" s="220"/>
      <c r="M347" s="231">
        <v>527.67999999999995</v>
      </c>
      <c r="N347" s="221" t="e">
        <f>VLOOKUP(A347,[1]Bal032022!A:N,14,0)</f>
        <v>#N/A</v>
      </c>
    </row>
    <row r="348" spans="1:14" x14ac:dyDescent="0.2">
      <c r="A348" s="222" t="s">
        <v>1544</v>
      </c>
      <c r="B348" s="223" t="s">
        <v>1545</v>
      </c>
      <c r="C348" s="210" t="s">
        <v>377</v>
      </c>
      <c r="D348" s="223" t="s">
        <v>1546</v>
      </c>
      <c r="E348" s="224"/>
      <c r="F348" s="224"/>
      <c r="G348" s="224"/>
      <c r="H348" s="224"/>
      <c r="I348" s="225" t="s">
        <v>1547</v>
      </c>
      <c r="J348" s="226"/>
      <c r="K348" s="225" t="s">
        <v>425</v>
      </c>
      <c r="L348" s="226"/>
      <c r="M348" s="235">
        <v>16.5</v>
      </c>
      <c r="N348" s="221" t="e">
        <f>VLOOKUP(A348,[1]Bal032022!A:N,14,0)</f>
        <v>#N/A</v>
      </c>
    </row>
    <row r="349" spans="1:14" x14ac:dyDescent="0.2">
      <c r="A349" s="222" t="s">
        <v>1548</v>
      </c>
      <c r="B349" s="223" t="s">
        <v>1549</v>
      </c>
      <c r="C349" s="210" t="s">
        <v>377</v>
      </c>
      <c r="D349" s="223" t="s">
        <v>1515</v>
      </c>
      <c r="E349" s="224"/>
      <c r="F349" s="224"/>
      <c r="G349" s="224"/>
      <c r="H349" s="224"/>
      <c r="I349" s="225" t="s">
        <v>1550</v>
      </c>
      <c r="J349" s="226"/>
      <c r="K349" s="225" t="s">
        <v>425</v>
      </c>
      <c r="L349" s="226"/>
      <c r="M349" s="235">
        <v>511.18</v>
      </c>
      <c r="N349" s="221" t="e">
        <f>VLOOKUP(A349,[1]Bal032022!A:N,14,0)</f>
        <v>#N/A</v>
      </c>
    </row>
    <row r="350" spans="1:14" x14ac:dyDescent="0.2">
      <c r="A350" s="227" t="s">
        <v>377</v>
      </c>
      <c r="B350" s="228" t="s">
        <v>377</v>
      </c>
      <c r="C350" s="210" t="s">
        <v>377</v>
      </c>
      <c r="D350" s="228" t="s">
        <v>377</v>
      </c>
      <c r="E350" s="229"/>
      <c r="F350" s="229"/>
      <c r="G350" s="229"/>
      <c r="H350" s="229"/>
      <c r="I350" s="229"/>
      <c r="J350" s="229"/>
      <c r="K350" s="229"/>
      <c r="L350" s="229"/>
      <c r="M350" s="233"/>
      <c r="N350" s="221"/>
    </row>
    <row r="351" spans="1:14" x14ac:dyDescent="0.2">
      <c r="A351" s="216" t="s">
        <v>1551</v>
      </c>
      <c r="B351" s="217" t="s">
        <v>1552</v>
      </c>
      <c r="C351" s="210" t="s">
        <v>377</v>
      </c>
      <c r="D351" s="217" t="s">
        <v>1553</v>
      </c>
      <c r="E351" s="218"/>
      <c r="F351" s="218"/>
      <c r="G351" s="218"/>
      <c r="H351" s="218"/>
      <c r="I351" s="219" t="s">
        <v>403</v>
      </c>
      <c r="J351" s="220"/>
      <c r="K351" s="219" t="s">
        <v>425</v>
      </c>
      <c r="L351" s="220"/>
      <c r="M351" s="231">
        <v>2387</v>
      </c>
      <c r="N351" s="221">
        <f>VLOOKUP(A351,[1]Bal032022!A:N,14,0)</f>
        <v>0</v>
      </c>
    </row>
    <row r="352" spans="1:14" x14ac:dyDescent="0.2">
      <c r="A352" s="216" t="s">
        <v>1554</v>
      </c>
      <c r="B352" s="217" t="s">
        <v>1555</v>
      </c>
      <c r="C352" s="210" t="s">
        <v>377</v>
      </c>
      <c r="D352" s="217" t="s">
        <v>1553</v>
      </c>
      <c r="E352" s="218"/>
      <c r="F352" s="218"/>
      <c r="G352" s="218"/>
      <c r="H352" s="218"/>
      <c r="I352" s="219" t="s">
        <v>403</v>
      </c>
      <c r="J352" s="220"/>
      <c r="K352" s="219" t="s">
        <v>425</v>
      </c>
      <c r="L352" s="220"/>
      <c r="M352" s="231">
        <v>2387</v>
      </c>
      <c r="N352" s="221">
        <f>VLOOKUP(A352,[1]Bal032022!A:N,14,0)</f>
        <v>0</v>
      </c>
    </row>
    <row r="353" spans="1:14" x14ac:dyDescent="0.2">
      <c r="A353" s="216" t="s">
        <v>1556</v>
      </c>
      <c r="B353" s="217" t="s">
        <v>1557</v>
      </c>
      <c r="C353" s="210" t="s">
        <v>377</v>
      </c>
      <c r="D353" s="217" t="s">
        <v>1553</v>
      </c>
      <c r="E353" s="218"/>
      <c r="F353" s="218"/>
      <c r="G353" s="218"/>
      <c r="H353" s="218"/>
      <c r="I353" s="219" t="s">
        <v>403</v>
      </c>
      <c r="J353" s="220"/>
      <c r="K353" s="219" t="s">
        <v>425</v>
      </c>
      <c r="L353" s="220"/>
      <c r="M353" s="231">
        <v>2387</v>
      </c>
      <c r="N353" s="221">
        <f>VLOOKUP(A353,[1]Bal032022!A:N,14,0)</f>
        <v>0</v>
      </c>
    </row>
    <row r="354" spans="1:14" x14ac:dyDescent="0.2">
      <c r="A354" s="216" t="s">
        <v>1558</v>
      </c>
      <c r="B354" s="217" t="s">
        <v>1559</v>
      </c>
      <c r="C354" s="210" t="s">
        <v>377</v>
      </c>
      <c r="D354" s="217" t="s">
        <v>1553</v>
      </c>
      <c r="E354" s="218"/>
      <c r="F354" s="218"/>
      <c r="G354" s="218"/>
      <c r="H354" s="218"/>
      <c r="I354" s="219" t="s">
        <v>403</v>
      </c>
      <c r="J354" s="220"/>
      <c r="K354" s="219" t="s">
        <v>425</v>
      </c>
      <c r="L354" s="220"/>
      <c r="M354" s="231">
        <v>2387</v>
      </c>
      <c r="N354" s="221" t="s">
        <v>275</v>
      </c>
    </row>
    <row r="355" spans="1:14" x14ac:dyDescent="0.2">
      <c r="A355" s="222" t="s">
        <v>1560</v>
      </c>
      <c r="B355" s="223" t="s">
        <v>1561</v>
      </c>
      <c r="C355" s="210" t="s">
        <v>377</v>
      </c>
      <c r="D355" s="223" t="s">
        <v>1562</v>
      </c>
      <c r="E355" s="224"/>
      <c r="F355" s="224"/>
      <c r="G355" s="224"/>
      <c r="H355" s="224"/>
      <c r="I355" s="225" t="s">
        <v>403</v>
      </c>
      <c r="J355" s="226"/>
      <c r="K355" s="225" t="s">
        <v>425</v>
      </c>
      <c r="L355" s="226"/>
      <c r="M355" s="235">
        <v>2387</v>
      </c>
      <c r="N355" s="221">
        <f>VLOOKUP(A355,[1]Bal032022!A:N,14,0)</f>
        <v>0</v>
      </c>
    </row>
    <row r="356" spans="1:14" x14ac:dyDescent="0.2">
      <c r="A356" s="227" t="s">
        <v>377</v>
      </c>
      <c r="B356" s="228" t="s">
        <v>377</v>
      </c>
      <c r="C356" s="210" t="s">
        <v>377</v>
      </c>
      <c r="D356" s="228" t="s">
        <v>377</v>
      </c>
      <c r="E356" s="229"/>
      <c r="F356" s="229"/>
      <c r="G356" s="229"/>
      <c r="H356" s="229"/>
      <c r="I356" s="229"/>
      <c r="J356" s="229"/>
      <c r="K356" s="229"/>
      <c r="L356" s="229"/>
      <c r="M356" s="233"/>
      <c r="N356" s="221"/>
    </row>
    <row r="357" spans="1:14" x14ac:dyDescent="0.2">
      <c r="A357" s="216" t="s">
        <v>1563</v>
      </c>
      <c r="B357" s="217" t="s">
        <v>1564</v>
      </c>
      <c r="C357" s="210" t="s">
        <v>377</v>
      </c>
      <c r="D357" s="217" t="s">
        <v>1565</v>
      </c>
      <c r="E357" s="218"/>
      <c r="F357" s="218"/>
      <c r="G357" s="218"/>
      <c r="H357" s="218"/>
      <c r="I357" s="219" t="s">
        <v>587</v>
      </c>
      <c r="J357" s="220"/>
      <c r="K357" s="219" t="s">
        <v>425</v>
      </c>
      <c r="L357" s="220"/>
      <c r="M357" s="231">
        <v>19465.8</v>
      </c>
      <c r="N357" s="221">
        <f>VLOOKUP(A357,[1]Bal032022!A:N,14,0)</f>
        <v>0</v>
      </c>
    </row>
    <row r="358" spans="1:14" x14ac:dyDescent="0.2">
      <c r="A358" s="216" t="s">
        <v>1566</v>
      </c>
      <c r="B358" s="217" t="s">
        <v>1567</v>
      </c>
      <c r="C358" s="210" t="s">
        <v>377</v>
      </c>
      <c r="D358" s="217" t="s">
        <v>1565</v>
      </c>
      <c r="E358" s="218"/>
      <c r="F358" s="218"/>
      <c r="G358" s="218"/>
      <c r="H358" s="218"/>
      <c r="I358" s="219" t="s">
        <v>587</v>
      </c>
      <c r="J358" s="220"/>
      <c r="K358" s="219" t="s">
        <v>425</v>
      </c>
      <c r="L358" s="220"/>
      <c r="M358" s="231">
        <v>19465.8</v>
      </c>
      <c r="N358" s="221">
        <f>VLOOKUP(A358,[1]Bal032022!A:N,14,0)</f>
        <v>0</v>
      </c>
    </row>
    <row r="359" spans="1:14" x14ac:dyDescent="0.2">
      <c r="A359" s="216" t="s">
        <v>1568</v>
      </c>
      <c r="B359" s="217" t="s">
        <v>1569</v>
      </c>
      <c r="C359" s="210" t="s">
        <v>377</v>
      </c>
      <c r="D359" s="217" t="s">
        <v>1565</v>
      </c>
      <c r="E359" s="218"/>
      <c r="F359" s="218"/>
      <c r="G359" s="218"/>
      <c r="H359" s="218"/>
      <c r="I359" s="219" t="s">
        <v>587</v>
      </c>
      <c r="J359" s="220"/>
      <c r="K359" s="219" t="s">
        <v>425</v>
      </c>
      <c r="L359" s="220"/>
      <c r="M359" s="231">
        <v>19465.8</v>
      </c>
      <c r="N359" s="221">
        <f>VLOOKUP(A359,[1]Bal032022!A:N,14,0)</f>
        <v>0</v>
      </c>
    </row>
    <row r="360" spans="1:14" x14ac:dyDescent="0.2">
      <c r="A360" s="216" t="s">
        <v>1570</v>
      </c>
      <c r="B360" s="217" t="s">
        <v>1571</v>
      </c>
      <c r="C360" s="210" t="s">
        <v>377</v>
      </c>
      <c r="D360" s="217" t="s">
        <v>1565</v>
      </c>
      <c r="E360" s="218"/>
      <c r="F360" s="218"/>
      <c r="G360" s="218"/>
      <c r="H360" s="218"/>
      <c r="I360" s="219" t="s">
        <v>587</v>
      </c>
      <c r="J360" s="220"/>
      <c r="K360" s="219" t="s">
        <v>425</v>
      </c>
      <c r="L360" s="220"/>
      <c r="M360" s="231">
        <v>19465.8</v>
      </c>
      <c r="N360" s="221" t="str">
        <f>VLOOKUP(A360,[1]Bal032022!A:N,14,0)</f>
        <v>6.2.1</v>
      </c>
    </row>
    <row r="361" spans="1:14" x14ac:dyDescent="0.2">
      <c r="A361" s="222" t="s">
        <v>1572</v>
      </c>
      <c r="B361" s="223" t="s">
        <v>1573</v>
      </c>
      <c r="C361" s="210" t="s">
        <v>377</v>
      </c>
      <c r="D361" s="223" t="s">
        <v>1574</v>
      </c>
      <c r="E361" s="224"/>
      <c r="F361" s="224"/>
      <c r="G361" s="224"/>
      <c r="H361" s="224"/>
      <c r="I361" s="225" t="s">
        <v>587</v>
      </c>
      <c r="J361" s="226"/>
      <c r="K361" s="225" t="s">
        <v>425</v>
      </c>
      <c r="L361" s="226"/>
      <c r="M361" s="235">
        <v>19465.8</v>
      </c>
      <c r="N361" s="221">
        <f>VLOOKUP(A361,[1]Bal032022!A:N,14,0)</f>
        <v>0</v>
      </c>
    </row>
    <row r="362" spans="1:14" x14ac:dyDescent="0.2">
      <c r="A362" s="227" t="s">
        <v>377</v>
      </c>
      <c r="B362" s="228" t="s">
        <v>377</v>
      </c>
      <c r="C362" s="210" t="s">
        <v>377</v>
      </c>
      <c r="D362" s="228" t="s">
        <v>377</v>
      </c>
      <c r="E362" s="229"/>
      <c r="F362" s="229"/>
      <c r="G362" s="229"/>
      <c r="H362" s="229"/>
      <c r="I362" s="229"/>
      <c r="J362" s="229"/>
      <c r="K362" s="229"/>
      <c r="L362" s="229"/>
      <c r="M362" s="233"/>
      <c r="N362" s="221"/>
    </row>
    <row r="363" spans="1:14" x14ac:dyDescent="0.2">
      <c r="A363" s="216" t="s">
        <v>1575</v>
      </c>
      <c r="B363" s="217" t="s">
        <v>1576</v>
      </c>
      <c r="C363" s="210" t="s">
        <v>377</v>
      </c>
      <c r="D363" s="217" t="s">
        <v>1577</v>
      </c>
      <c r="E363" s="218"/>
      <c r="F363" s="218"/>
      <c r="G363" s="218"/>
      <c r="H363" s="218"/>
      <c r="I363" s="219" t="s">
        <v>1578</v>
      </c>
      <c r="J363" s="220"/>
      <c r="K363" s="219" t="s">
        <v>425</v>
      </c>
      <c r="L363" s="220"/>
      <c r="M363" s="231">
        <v>155610.54</v>
      </c>
      <c r="N363" s="221">
        <f>VLOOKUP(A363,[1]Bal032022!A:N,14,0)</f>
        <v>0</v>
      </c>
    </row>
    <row r="364" spans="1:14" x14ac:dyDescent="0.2">
      <c r="A364" s="216" t="s">
        <v>1579</v>
      </c>
      <c r="B364" s="217" t="s">
        <v>1580</v>
      </c>
      <c r="C364" s="210" t="s">
        <v>377</v>
      </c>
      <c r="D364" s="217" t="s">
        <v>1581</v>
      </c>
      <c r="E364" s="218"/>
      <c r="F364" s="218"/>
      <c r="G364" s="218"/>
      <c r="H364" s="218"/>
      <c r="I364" s="219" t="s">
        <v>1578</v>
      </c>
      <c r="J364" s="220"/>
      <c r="K364" s="219" t="s">
        <v>425</v>
      </c>
      <c r="L364" s="220"/>
      <c r="M364" s="231">
        <v>155610.54</v>
      </c>
      <c r="N364" s="221">
        <f>VLOOKUP(A364,[1]Bal032022!A:N,14,0)</f>
        <v>0</v>
      </c>
    </row>
    <row r="365" spans="1:14" x14ac:dyDescent="0.2">
      <c r="A365" s="216" t="s">
        <v>1582</v>
      </c>
      <c r="B365" s="217" t="s">
        <v>1583</v>
      </c>
      <c r="C365" s="210" t="s">
        <v>377</v>
      </c>
      <c r="D365" s="217" t="s">
        <v>1581</v>
      </c>
      <c r="E365" s="218"/>
      <c r="F365" s="218"/>
      <c r="G365" s="218"/>
      <c r="H365" s="218"/>
      <c r="I365" s="219" t="s">
        <v>1578</v>
      </c>
      <c r="J365" s="220"/>
      <c r="K365" s="219" t="s">
        <v>425</v>
      </c>
      <c r="L365" s="220"/>
      <c r="M365" s="231">
        <v>155610.54</v>
      </c>
      <c r="N365" s="221">
        <f>VLOOKUP(A365,[1]Bal032022!A:N,14,0)</f>
        <v>0</v>
      </c>
    </row>
    <row r="366" spans="1:14" x14ac:dyDescent="0.2">
      <c r="A366" s="216" t="s">
        <v>1584</v>
      </c>
      <c r="B366" s="217" t="s">
        <v>1585</v>
      </c>
      <c r="C366" s="210" t="s">
        <v>377</v>
      </c>
      <c r="D366" s="217" t="s">
        <v>1581</v>
      </c>
      <c r="E366" s="218"/>
      <c r="F366" s="218"/>
      <c r="G366" s="218"/>
      <c r="H366" s="218"/>
      <c r="I366" s="219" t="s">
        <v>1578</v>
      </c>
      <c r="J366" s="220"/>
      <c r="K366" s="219" t="s">
        <v>425</v>
      </c>
      <c r="L366" s="220"/>
      <c r="M366" s="231">
        <v>155610.54</v>
      </c>
      <c r="N366" s="221" t="s">
        <v>257</v>
      </c>
    </row>
    <row r="367" spans="1:14" x14ac:dyDescent="0.2">
      <c r="A367" s="222" t="s">
        <v>1586</v>
      </c>
      <c r="B367" s="223" t="s">
        <v>1587</v>
      </c>
      <c r="C367" s="210" t="s">
        <v>377</v>
      </c>
      <c r="D367" s="223" t="s">
        <v>1588</v>
      </c>
      <c r="E367" s="224"/>
      <c r="F367" s="224"/>
      <c r="G367" s="224"/>
      <c r="H367" s="224"/>
      <c r="I367" s="225" t="s">
        <v>1589</v>
      </c>
      <c r="J367" s="226"/>
      <c r="K367" s="225" t="s">
        <v>425</v>
      </c>
      <c r="L367" s="226"/>
      <c r="M367" s="235">
        <v>569.30999999999995</v>
      </c>
      <c r="N367" s="221" t="s">
        <v>263</v>
      </c>
    </row>
    <row r="368" spans="1:14" x14ac:dyDescent="0.2">
      <c r="A368" s="222" t="s">
        <v>1590</v>
      </c>
      <c r="B368" s="223" t="s">
        <v>1591</v>
      </c>
      <c r="C368" s="210" t="s">
        <v>377</v>
      </c>
      <c r="D368" s="223" t="s">
        <v>1592</v>
      </c>
      <c r="E368" s="224"/>
      <c r="F368" s="224"/>
      <c r="G368" s="224"/>
      <c r="H368" s="224"/>
      <c r="I368" s="225" t="s">
        <v>1593</v>
      </c>
      <c r="J368" s="226"/>
      <c r="K368" s="225" t="s">
        <v>425</v>
      </c>
      <c r="L368" s="226"/>
      <c r="M368" s="235">
        <v>155041.23000000001</v>
      </c>
      <c r="N368" s="221" t="s">
        <v>273</v>
      </c>
    </row>
    <row r="369" spans="1:14" x14ac:dyDescent="0.2">
      <c r="A369" s="216" t="s">
        <v>377</v>
      </c>
      <c r="B369" s="217" t="s">
        <v>377</v>
      </c>
      <c r="C369" s="210" t="s">
        <v>377</v>
      </c>
      <c r="D369" s="217" t="s">
        <v>377</v>
      </c>
      <c r="E369" s="218"/>
      <c r="F369" s="218"/>
      <c r="G369" s="218"/>
      <c r="H369" s="218"/>
      <c r="I369" s="218"/>
      <c r="J369" s="218"/>
      <c r="K369" s="218"/>
      <c r="L369" s="218"/>
      <c r="M369" s="236"/>
      <c r="N369" s="221"/>
    </row>
    <row r="370" spans="1:14" x14ac:dyDescent="0.2">
      <c r="A370" s="216" t="s">
        <v>1594</v>
      </c>
      <c r="B370" s="217" t="s">
        <v>63</v>
      </c>
      <c r="C370" s="217" t="s">
        <v>1595</v>
      </c>
      <c r="D370" s="218"/>
      <c r="E370" s="218"/>
      <c r="F370" s="218"/>
      <c r="G370" s="218"/>
      <c r="H370" s="218"/>
      <c r="I370" s="219" t="s">
        <v>1596</v>
      </c>
      <c r="J370" s="220"/>
      <c r="K370" s="219" t="s">
        <v>1597</v>
      </c>
      <c r="L370" s="220"/>
      <c r="M370" s="231">
        <v>1449541.41</v>
      </c>
      <c r="N370" s="221">
        <f>VLOOKUP(A370,[1]Bal032022!A:N,14,0)</f>
        <v>0</v>
      </c>
    </row>
    <row r="371" spans="1:14" x14ac:dyDescent="0.2">
      <c r="A371" s="216" t="s">
        <v>1598</v>
      </c>
      <c r="B371" s="217" t="s">
        <v>1599</v>
      </c>
      <c r="C371" s="210" t="s">
        <v>377</v>
      </c>
      <c r="D371" s="217" t="s">
        <v>1595</v>
      </c>
      <c r="E371" s="218"/>
      <c r="F371" s="218"/>
      <c r="G371" s="218"/>
      <c r="H371" s="218"/>
      <c r="I371" s="219" t="s">
        <v>1596</v>
      </c>
      <c r="J371" s="220"/>
      <c r="K371" s="219" t="s">
        <v>1597</v>
      </c>
      <c r="L371" s="220"/>
      <c r="M371" s="231">
        <v>1449541.41</v>
      </c>
      <c r="N371" s="221">
        <f>VLOOKUP(A371,[1]Bal032022!A:N,14,0)</f>
        <v>0</v>
      </c>
    </row>
    <row r="372" spans="1:14" x14ac:dyDescent="0.2">
      <c r="A372" s="216" t="s">
        <v>1600</v>
      </c>
      <c r="B372" s="217" t="s">
        <v>1601</v>
      </c>
      <c r="C372" s="210" t="s">
        <v>377</v>
      </c>
      <c r="D372" s="217" t="s">
        <v>1595</v>
      </c>
      <c r="E372" s="218"/>
      <c r="F372" s="218"/>
      <c r="G372" s="218"/>
      <c r="H372" s="218"/>
      <c r="I372" s="219" t="s">
        <v>1596</v>
      </c>
      <c r="J372" s="220"/>
      <c r="K372" s="219" t="s">
        <v>1597</v>
      </c>
      <c r="L372" s="220"/>
      <c r="M372" s="231">
        <v>1449541.41</v>
      </c>
      <c r="N372" s="221">
        <f>VLOOKUP(A372,[1]Bal032022!A:N,14,0)</f>
        <v>0</v>
      </c>
    </row>
    <row r="373" spans="1:14" x14ac:dyDescent="0.2">
      <c r="A373" s="216" t="s">
        <v>1602</v>
      </c>
      <c r="B373" s="217" t="s">
        <v>1603</v>
      </c>
      <c r="C373" s="210" t="s">
        <v>377</v>
      </c>
      <c r="D373" s="217" t="s">
        <v>1604</v>
      </c>
      <c r="E373" s="218"/>
      <c r="F373" s="218"/>
      <c r="G373" s="218"/>
      <c r="H373" s="218"/>
      <c r="I373" s="219" t="s">
        <v>425</v>
      </c>
      <c r="J373" s="220"/>
      <c r="K373" s="219" t="s">
        <v>801</v>
      </c>
      <c r="L373" s="220"/>
      <c r="M373" s="231">
        <v>781633.25</v>
      </c>
      <c r="N373" s="221">
        <f>VLOOKUP(A373,[1]Bal032022!A:N,14,0)</f>
        <v>0</v>
      </c>
    </row>
    <row r="374" spans="1:14" x14ac:dyDescent="0.2">
      <c r="A374" s="216" t="s">
        <v>1605</v>
      </c>
      <c r="B374" s="217" t="s">
        <v>1606</v>
      </c>
      <c r="C374" s="210" t="s">
        <v>377</v>
      </c>
      <c r="D374" s="217" t="s">
        <v>1604</v>
      </c>
      <c r="E374" s="218"/>
      <c r="F374" s="218"/>
      <c r="G374" s="218"/>
      <c r="H374" s="218"/>
      <c r="I374" s="219" t="s">
        <v>425</v>
      </c>
      <c r="J374" s="220"/>
      <c r="K374" s="219" t="s">
        <v>801</v>
      </c>
      <c r="L374" s="220"/>
      <c r="M374" s="231">
        <v>781633.25</v>
      </c>
      <c r="N374" s="221">
        <f>VLOOKUP(A374,[1]Bal032022!A:N,14,0)</f>
        <v>0</v>
      </c>
    </row>
    <row r="375" spans="1:14" x14ac:dyDescent="0.2">
      <c r="A375" s="222" t="s">
        <v>1607</v>
      </c>
      <c r="B375" s="223" t="s">
        <v>1608</v>
      </c>
      <c r="C375" s="210" t="s">
        <v>377</v>
      </c>
      <c r="D375" s="223" t="s">
        <v>1609</v>
      </c>
      <c r="E375" s="224"/>
      <c r="F375" s="224"/>
      <c r="G375" s="224"/>
      <c r="H375" s="224"/>
      <c r="I375" s="225" t="s">
        <v>425</v>
      </c>
      <c r="J375" s="226"/>
      <c r="K375" s="225" t="s">
        <v>801</v>
      </c>
      <c r="L375" s="226"/>
      <c r="M375" s="235">
        <v>781633.25</v>
      </c>
      <c r="N375" s="221" t="str">
        <f>VLOOKUP(A375,[1]Bal032022!A:N,14,0)</f>
        <v>4.1</v>
      </c>
    </row>
    <row r="376" spans="1:14" x14ac:dyDescent="0.2">
      <c r="A376" s="227" t="s">
        <v>377</v>
      </c>
      <c r="B376" s="228" t="s">
        <v>377</v>
      </c>
      <c r="C376" s="210" t="s">
        <v>377</v>
      </c>
      <c r="D376" s="228" t="s">
        <v>377</v>
      </c>
      <c r="E376" s="229"/>
      <c r="F376" s="229"/>
      <c r="G376" s="229"/>
      <c r="H376" s="229"/>
      <c r="I376" s="229"/>
      <c r="J376" s="229"/>
      <c r="K376" s="229"/>
      <c r="L376" s="229"/>
      <c r="M376" s="233"/>
      <c r="N376" s="221"/>
    </row>
    <row r="377" spans="1:14" x14ac:dyDescent="0.2">
      <c r="A377" s="216" t="s">
        <v>1610</v>
      </c>
      <c r="B377" s="217" t="s">
        <v>1611</v>
      </c>
      <c r="C377" s="210" t="s">
        <v>377</v>
      </c>
      <c r="D377" s="217" t="s">
        <v>1612</v>
      </c>
      <c r="E377" s="218"/>
      <c r="F377" s="218"/>
      <c r="G377" s="218"/>
      <c r="H377" s="218"/>
      <c r="I377" s="219" t="s">
        <v>1596</v>
      </c>
      <c r="J377" s="220"/>
      <c r="K377" s="219" t="s">
        <v>1613</v>
      </c>
      <c r="L377" s="220"/>
      <c r="M377" s="231">
        <v>463635.04</v>
      </c>
      <c r="N377" s="221">
        <f>VLOOKUP(A377,[1]Bal032022!A:N,14,0)</f>
        <v>0</v>
      </c>
    </row>
    <row r="378" spans="1:14" x14ac:dyDescent="0.2">
      <c r="A378" s="216" t="s">
        <v>1614</v>
      </c>
      <c r="B378" s="217" t="s">
        <v>1615</v>
      </c>
      <c r="C378" s="210" t="s">
        <v>377</v>
      </c>
      <c r="D378" s="217" t="s">
        <v>1616</v>
      </c>
      <c r="E378" s="218"/>
      <c r="F378" s="218"/>
      <c r="G378" s="218"/>
      <c r="H378" s="218"/>
      <c r="I378" s="219" t="s">
        <v>425</v>
      </c>
      <c r="J378" s="220"/>
      <c r="K378" s="219" t="s">
        <v>1617</v>
      </c>
      <c r="L378" s="220"/>
      <c r="M378" s="238">
        <v>106518.07</v>
      </c>
      <c r="N378" s="221" t="str">
        <f>VLOOKUP(A378,[1]Bal032022!A:N,14,0)</f>
        <v>4.2.1</v>
      </c>
    </row>
    <row r="379" spans="1:14" x14ac:dyDescent="0.2">
      <c r="A379" s="222" t="s">
        <v>1618</v>
      </c>
      <c r="B379" s="223" t="s">
        <v>1619</v>
      </c>
      <c r="C379" s="210" t="s">
        <v>377</v>
      </c>
      <c r="D379" s="223" t="s">
        <v>1620</v>
      </c>
      <c r="E379" s="224"/>
      <c r="F379" s="224"/>
      <c r="G379" s="224"/>
      <c r="H379" s="224"/>
      <c r="I379" s="225" t="s">
        <v>425</v>
      </c>
      <c r="J379" s="226"/>
      <c r="K379" s="225" t="s">
        <v>538</v>
      </c>
      <c r="L379" s="226"/>
      <c r="M379" s="235">
        <v>36718.07</v>
      </c>
      <c r="N379" s="221">
        <f>VLOOKUP(A379,[1]Bal032022!A:N,14,0)</f>
        <v>0</v>
      </c>
    </row>
    <row r="380" spans="1:14" x14ac:dyDescent="0.2">
      <c r="A380" s="222" t="s">
        <v>1621</v>
      </c>
      <c r="B380" s="223" t="s">
        <v>1622</v>
      </c>
      <c r="C380" s="210" t="s">
        <v>377</v>
      </c>
      <c r="D380" s="223" t="s">
        <v>1623</v>
      </c>
      <c r="E380" s="224"/>
      <c r="F380" s="224"/>
      <c r="G380" s="224"/>
      <c r="H380" s="224"/>
      <c r="I380" s="225" t="s">
        <v>425</v>
      </c>
      <c r="J380" s="226"/>
      <c r="K380" s="225" t="s">
        <v>528</v>
      </c>
      <c r="L380" s="226"/>
      <c r="M380" s="235">
        <v>69800</v>
      </c>
      <c r="N380" s="221" t="e">
        <f>VLOOKUP(A380,[1]Bal032022!A:N,14,0)</f>
        <v>#N/A</v>
      </c>
    </row>
    <row r="381" spans="1:14" x14ac:dyDescent="0.2">
      <c r="A381" s="227" t="s">
        <v>377</v>
      </c>
      <c r="B381" s="228" t="s">
        <v>377</v>
      </c>
      <c r="C381" s="210" t="s">
        <v>377</v>
      </c>
      <c r="D381" s="228" t="s">
        <v>377</v>
      </c>
      <c r="E381" s="229"/>
      <c r="F381" s="229"/>
      <c r="G381" s="229"/>
      <c r="H381" s="229"/>
      <c r="I381" s="229"/>
      <c r="J381" s="229"/>
      <c r="K381" s="229"/>
      <c r="L381" s="229"/>
      <c r="M381" s="233"/>
      <c r="N381" s="221"/>
    </row>
    <row r="382" spans="1:14" x14ac:dyDescent="0.2">
      <c r="A382" s="216" t="s">
        <v>1624</v>
      </c>
      <c r="B382" s="217" t="s">
        <v>1625</v>
      </c>
      <c r="C382" s="210" t="s">
        <v>377</v>
      </c>
      <c r="D382" s="217" t="s">
        <v>1626</v>
      </c>
      <c r="E382" s="218"/>
      <c r="F382" s="218"/>
      <c r="G382" s="218"/>
      <c r="H382" s="218"/>
      <c r="I382" s="219" t="s">
        <v>425</v>
      </c>
      <c r="J382" s="220"/>
      <c r="K382" s="219" t="s">
        <v>533</v>
      </c>
      <c r="L382" s="220"/>
      <c r="M382" s="238">
        <v>197427</v>
      </c>
      <c r="N382" s="221" t="str">
        <f>VLOOKUP(A382,[1]Bal032022!A:N,14,0)</f>
        <v>4.2.1</v>
      </c>
    </row>
    <row r="383" spans="1:14" x14ac:dyDescent="0.2">
      <c r="A383" s="222" t="s">
        <v>1627</v>
      </c>
      <c r="B383" s="223" t="s">
        <v>1628</v>
      </c>
      <c r="C383" s="210" t="s">
        <v>377</v>
      </c>
      <c r="D383" s="223" t="s">
        <v>1629</v>
      </c>
      <c r="E383" s="224"/>
      <c r="F383" s="224"/>
      <c r="G383" s="224"/>
      <c r="H383" s="224"/>
      <c r="I383" s="225" t="s">
        <v>425</v>
      </c>
      <c r="J383" s="226"/>
      <c r="K383" s="225" t="s">
        <v>533</v>
      </c>
      <c r="L383" s="226"/>
      <c r="M383" s="235">
        <v>197427</v>
      </c>
      <c r="N383" s="221">
        <f>VLOOKUP(A383,[1]Bal032022!A:N,14,0)</f>
        <v>0</v>
      </c>
    </row>
    <row r="384" spans="1:14" x14ac:dyDescent="0.2">
      <c r="A384" s="227" t="s">
        <v>377</v>
      </c>
      <c r="B384" s="228" t="s">
        <v>377</v>
      </c>
      <c r="C384" s="210" t="s">
        <v>377</v>
      </c>
      <c r="D384" s="228" t="s">
        <v>377</v>
      </c>
      <c r="E384" s="229"/>
      <c r="F384" s="229"/>
      <c r="G384" s="229"/>
      <c r="H384" s="229"/>
      <c r="I384" s="229"/>
      <c r="J384" s="229"/>
      <c r="K384" s="229"/>
      <c r="L384" s="229"/>
      <c r="M384" s="233"/>
      <c r="N384" s="221" t="e">
        <f>VLOOKUP(A384,[1]Bal032022!A:N,14,0)</f>
        <v>#REF!</v>
      </c>
    </row>
    <row r="385" spans="1:14" x14ac:dyDescent="0.2">
      <c r="A385" s="216" t="s">
        <v>1630</v>
      </c>
      <c r="B385" s="217" t="s">
        <v>1631</v>
      </c>
      <c r="C385" s="210" t="s">
        <v>377</v>
      </c>
      <c r="D385" s="217" t="s">
        <v>1632</v>
      </c>
      <c r="E385" s="218"/>
      <c r="F385" s="218"/>
      <c r="G385" s="218"/>
      <c r="H385" s="218"/>
      <c r="I385" s="219" t="s">
        <v>425</v>
      </c>
      <c r="J385" s="220"/>
      <c r="K385" s="219" t="s">
        <v>403</v>
      </c>
      <c r="L385" s="220"/>
      <c r="M385" s="238">
        <v>2387</v>
      </c>
      <c r="N385" s="221" t="s">
        <v>81</v>
      </c>
    </row>
    <row r="386" spans="1:14" x14ac:dyDescent="0.2">
      <c r="A386" s="222" t="s">
        <v>1633</v>
      </c>
      <c r="B386" s="223" t="s">
        <v>1634</v>
      </c>
      <c r="C386" s="210" t="s">
        <v>377</v>
      </c>
      <c r="D386" s="223" t="s">
        <v>1635</v>
      </c>
      <c r="E386" s="224"/>
      <c r="F386" s="224"/>
      <c r="G386" s="224"/>
      <c r="H386" s="224"/>
      <c r="I386" s="225" t="s">
        <v>425</v>
      </c>
      <c r="J386" s="226"/>
      <c r="K386" s="225" t="s">
        <v>403</v>
      </c>
      <c r="L386" s="226"/>
      <c r="M386" s="235">
        <v>2387</v>
      </c>
      <c r="N386" s="221">
        <f>VLOOKUP(A386,[1]Bal032022!A:N,14,0)</f>
        <v>0</v>
      </c>
    </row>
    <row r="387" spans="1:14" x14ac:dyDescent="0.2">
      <c r="A387" s="227" t="s">
        <v>377</v>
      </c>
      <c r="B387" s="228" t="s">
        <v>377</v>
      </c>
      <c r="C387" s="210" t="s">
        <v>377</v>
      </c>
      <c r="D387" s="228" t="s">
        <v>377</v>
      </c>
      <c r="E387" s="229"/>
      <c r="F387" s="229"/>
      <c r="G387" s="229"/>
      <c r="H387" s="229"/>
      <c r="I387" s="229"/>
      <c r="J387" s="229"/>
      <c r="K387" s="229"/>
      <c r="L387" s="229"/>
      <c r="M387" s="233"/>
      <c r="N387" s="221"/>
    </row>
    <row r="388" spans="1:14" x14ac:dyDescent="0.2">
      <c r="A388" s="216" t="s">
        <v>1636</v>
      </c>
      <c r="B388" s="217" t="s">
        <v>1637</v>
      </c>
      <c r="C388" s="210" t="s">
        <v>377</v>
      </c>
      <c r="D388" s="217" t="s">
        <v>1638</v>
      </c>
      <c r="E388" s="218"/>
      <c r="F388" s="218"/>
      <c r="G388" s="218"/>
      <c r="H388" s="218"/>
      <c r="I388" s="219" t="s">
        <v>1596</v>
      </c>
      <c r="J388" s="220"/>
      <c r="K388" s="219" t="s">
        <v>1639</v>
      </c>
      <c r="L388" s="220"/>
      <c r="M388" s="231">
        <v>157302.97</v>
      </c>
      <c r="N388" s="221" t="str">
        <f>VLOOKUP(A388,[1]Bal032022!A:N,14,0)</f>
        <v>4.2.2</v>
      </c>
    </row>
    <row r="389" spans="1:14" x14ac:dyDescent="0.2">
      <c r="A389" s="222" t="s">
        <v>1640</v>
      </c>
      <c r="B389" s="223" t="s">
        <v>1641</v>
      </c>
      <c r="C389" s="210" t="s">
        <v>377</v>
      </c>
      <c r="D389" s="223" t="s">
        <v>1642</v>
      </c>
      <c r="E389" s="224"/>
      <c r="F389" s="224"/>
      <c r="G389" s="224"/>
      <c r="H389" s="224"/>
      <c r="I389" s="225" t="s">
        <v>1596</v>
      </c>
      <c r="J389" s="226"/>
      <c r="K389" s="225" t="s">
        <v>425</v>
      </c>
      <c r="L389" s="226"/>
      <c r="M389" s="235">
        <v>-12990.35</v>
      </c>
      <c r="N389" s="221">
        <f>VLOOKUP(A389,[1]Bal032022!A:N,14,0)</f>
        <v>0</v>
      </c>
    </row>
    <row r="390" spans="1:14" x14ac:dyDescent="0.2">
      <c r="A390" s="222" t="s">
        <v>1643</v>
      </c>
      <c r="B390" s="223" t="s">
        <v>1644</v>
      </c>
      <c r="C390" s="210" t="s">
        <v>377</v>
      </c>
      <c r="D390" s="223" t="s">
        <v>1645</v>
      </c>
      <c r="E390" s="224"/>
      <c r="F390" s="224"/>
      <c r="G390" s="224"/>
      <c r="H390" s="224"/>
      <c r="I390" s="225" t="s">
        <v>425</v>
      </c>
      <c r="J390" s="226"/>
      <c r="K390" s="225" t="s">
        <v>796</v>
      </c>
      <c r="L390" s="226"/>
      <c r="M390" s="235">
        <v>161407.63</v>
      </c>
      <c r="N390" s="221" t="e">
        <f>VLOOKUP(A390,[1]Bal032022!A:N,14,0)</f>
        <v>#N/A</v>
      </c>
    </row>
    <row r="391" spans="1:14" x14ac:dyDescent="0.2">
      <c r="A391" s="222" t="s">
        <v>1646</v>
      </c>
      <c r="B391" s="223" t="s">
        <v>1647</v>
      </c>
      <c r="C391" s="210" t="s">
        <v>377</v>
      </c>
      <c r="D391" s="223" t="s">
        <v>1648</v>
      </c>
      <c r="E391" s="224"/>
      <c r="F391" s="224"/>
      <c r="G391" s="224"/>
      <c r="H391" s="224"/>
      <c r="I391" s="225" t="s">
        <v>425</v>
      </c>
      <c r="J391" s="226"/>
      <c r="K391" s="225" t="s">
        <v>806</v>
      </c>
      <c r="L391" s="226"/>
      <c r="M391" s="235">
        <v>8885.69</v>
      </c>
      <c r="N391" s="221" t="e">
        <f>VLOOKUP(A391,[1]Bal032022!A:N,14,0)</f>
        <v>#N/A</v>
      </c>
    </row>
    <row r="392" spans="1:14" x14ac:dyDescent="0.2">
      <c r="A392" s="227" t="s">
        <v>377</v>
      </c>
      <c r="B392" s="228" t="s">
        <v>377</v>
      </c>
      <c r="C392" s="210" t="s">
        <v>377</v>
      </c>
      <c r="D392" s="228" t="s">
        <v>377</v>
      </c>
      <c r="E392" s="229"/>
      <c r="F392" s="229"/>
      <c r="G392" s="229"/>
      <c r="H392" s="229"/>
      <c r="I392" s="229"/>
      <c r="J392" s="229"/>
      <c r="K392" s="229"/>
      <c r="L392" s="229"/>
      <c r="M392" s="233"/>
      <c r="N392" s="221"/>
    </row>
    <row r="393" spans="1:14" x14ac:dyDescent="0.2">
      <c r="A393" s="216" t="s">
        <v>1649</v>
      </c>
      <c r="B393" s="217" t="s">
        <v>1650</v>
      </c>
      <c r="C393" s="210" t="s">
        <v>377</v>
      </c>
      <c r="D393" s="217" t="s">
        <v>1651</v>
      </c>
      <c r="E393" s="218"/>
      <c r="F393" s="218"/>
      <c r="G393" s="218"/>
      <c r="H393" s="218"/>
      <c r="I393" s="219" t="s">
        <v>425</v>
      </c>
      <c r="J393" s="220"/>
      <c r="K393" s="219" t="s">
        <v>1652</v>
      </c>
      <c r="L393" s="220"/>
      <c r="M393" s="231">
        <v>197957.55</v>
      </c>
      <c r="N393" s="221" t="str">
        <f>VLOOKUP(A393,[1]Bal032022!A:N,14,0)</f>
        <v>4.3</v>
      </c>
    </row>
    <row r="394" spans="1:14" x14ac:dyDescent="0.2">
      <c r="A394" s="216" t="s">
        <v>1653</v>
      </c>
      <c r="B394" s="217" t="s">
        <v>1654</v>
      </c>
      <c r="C394" s="210" t="s">
        <v>377</v>
      </c>
      <c r="D394" s="217" t="s">
        <v>1651</v>
      </c>
      <c r="E394" s="218"/>
      <c r="F394" s="218"/>
      <c r="G394" s="218"/>
      <c r="H394" s="218"/>
      <c r="I394" s="219" t="s">
        <v>425</v>
      </c>
      <c r="J394" s="220"/>
      <c r="K394" s="219" t="s">
        <v>1652</v>
      </c>
      <c r="L394" s="220"/>
      <c r="M394" s="231">
        <v>197957.55</v>
      </c>
      <c r="N394" s="221">
        <f>VLOOKUP(A394,[1]Bal032022!A:N,14,0)</f>
        <v>0</v>
      </c>
    </row>
    <row r="395" spans="1:14" x14ac:dyDescent="0.2">
      <c r="A395" s="222" t="s">
        <v>1655</v>
      </c>
      <c r="B395" s="223" t="s">
        <v>1656</v>
      </c>
      <c r="C395" s="210" t="s">
        <v>377</v>
      </c>
      <c r="D395" s="223" t="s">
        <v>1657</v>
      </c>
      <c r="E395" s="224"/>
      <c r="F395" s="224"/>
      <c r="G395" s="224"/>
      <c r="H395" s="224"/>
      <c r="I395" s="225" t="s">
        <v>425</v>
      </c>
      <c r="J395" s="226"/>
      <c r="K395" s="225" t="s">
        <v>1658</v>
      </c>
      <c r="L395" s="226"/>
      <c r="M395" s="263">
        <v>148938.85</v>
      </c>
      <c r="N395" s="221">
        <f>VLOOKUP(A395,[1]Bal032022!A:N,14,0)</f>
        <v>0</v>
      </c>
    </row>
    <row r="396" spans="1:14" x14ac:dyDescent="0.2">
      <c r="A396" s="222" t="s">
        <v>1659</v>
      </c>
      <c r="B396" s="223" t="s">
        <v>1660</v>
      </c>
      <c r="C396" s="210" t="s">
        <v>377</v>
      </c>
      <c r="D396" s="223" t="s">
        <v>1661</v>
      </c>
      <c r="E396" s="224"/>
      <c r="F396" s="224"/>
      <c r="G396" s="224"/>
      <c r="H396" s="224"/>
      <c r="I396" s="225" t="s">
        <v>425</v>
      </c>
      <c r="J396" s="226"/>
      <c r="K396" s="225" t="s">
        <v>1662</v>
      </c>
      <c r="L396" s="226"/>
      <c r="M396" s="235">
        <v>33482.07</v>
      </c>
      <c r="N396" s="221">
        <f>VLOOKUP(A396,[1]Bal032022!A:N,14,0)</f>
        <v>0</v>
      </c>
    </row>
    <row r="397" spans="1:14" x14ac:dyDescent="0.2">
      <c r="A397" s="222" t="s">
        <v>1663</v>
      </c>
      <c r="B397" s="223" t="s">
        <v>1664</v>
      </c>
      <c r="C397" s="210" t="s">
        <v>377</v>
      </c>
      <c r="D397" s="223" t="s">
        <v>1665</v>
      </c>
      <c r="E397" s="224"/>
      <c r="F397" s="224"/>
      <c r="G397" s="224"/>
      <c r="H397" s="224"/>
      <c r="I397" s="225" t="s">
        <v>425</v>
      </c>
      <c r="J397" s="226"/>
      <c r="K397" s="225" t="s">
        <v>1596</v>
      </c>
      <c r="L397" s="226"/>
      <c r="M397" s="235">
        <v>12990.35</v>
      </c>
      <c r="N397" s="221">
        <f>VLOOKUP(A397,[1]Bal032022!A:N,14,0)</f>
        <v>0</v>
      </c>
    </row>
    <row r="398" spans="1:14" x14ac:dyDescent="0.2">
      <c r="A398" s="222" t="s">
        <v>1666</v>
      </c>
      <c r="B398" s="223" t="s">
        <v>1667</v>
      </c>
      <c r="C398" s="210" t="s">
        <v>377</v>
      </c>
      <c r="D398" s="223" t="s">
        <v>1668</v>
      </c>
      <c r="E398" s="224"/>
      <c r="F398" s="224"/>
      <c r="G398" s="224"/>
      <c r="H398" s="224"/>
      <c r="I398" s="225" t="s">
        <v>425</v>
      </c>
      <c r="J398" s="226"/>
      <c r="K398" s="225" t="s">
        <v>504</v>
      </c>
      <c r="L398" s="226"/>
      <c r="M398" s="235">
        <v>2546.2800000000002</v>
      </c>
      <c r="N398" s="221" t="e">
        <f>VLOOKUP(A398,[1]Bal032022!A:N,14,0)</f>
        <v>#N/A</v>
      </c>
    </row>
    <row r="399" spans="1:14" x14ac:dyDescent="0.2">
      <c r="A399" s="216" t="s">
        <v>377</v>
      </c>
      <c r="B399" s="217" t="s">
        <v>377</v>
      </c>
      <c r="C399" s="210" t="s">
        <v>377</v>
      </c>
      <c r="D399" s="217" t="s">
        <v>377</v>
      </c>
      <c r="E399" s="218"/>
      <c r="F399" s="218"/>
      <c r="G399" s="218"/>
      <c r="H399" s="218"/>
      <c r="I399" s="218"/>
      <c r="J399" s="218"/>
      <c r="K399" s="218"/>
      <c r="L399" s="218"/>
      <c r="M399" s="236"/>
      <c r="N399" s="221"/>
    </row>
    <row r="400" spans="1:14" x14ac:dyDescent="0.2">
      <c r="A400" s="216" t="s">
        <v>1669</v>
      </c>
      <c r="B400" s="217" t="s">
        <v>1670</v>
      </c>
      <c r="C400" s="210" t="s">
        <v>377</v>
      </c>
      <c r="D400" s="217" t="s">
        <v>1671</v>
      </c>
      <c r="E400" s="218"/>
      <c r="F400" s="218"/>
      <c r="G400" s="218"/>
      <c r="H400" s="218"/>
      <c r="I400" s="219" t="s">
        <v>425</v>
      </c>
      <c r="J400" s="220"/>
      <c r="K400" s="219" t="s">
        <v>1672</v>
      </c>
      <c r="L400" s="220"/>
      <c r="M400" s="231">
        <v>6315.57</v>
      </c>
      <c r="N400" s="221" t="str">
        <f>VLOOKUP(A400,[1]Bal032022!A:N,14,0)</f>
        <v>4.2.1</v>
      </c>
    </row>
    <row r="401" spans="1:14" x14ac:dyDescent="0.2">
      <c r="A401" s="216" t="s">
        <v>1673</v>
      </c>
      <c r="B401" s="217" t="s">
        <v>1674</v>
      </c>
      <c r="C401" s="210" t="s">
        <v>377</v>
      </c>
      <c r="D401" s="217" t="s">
        <v>1671</v>
      </c>
      <c r="E401" s="218"/>
      <c r="F401" s="218"/>
      <c r="G401" s="218"/>
      <c r="H401" s="218"/>
      <c r="I401" s="219" t="s">
        <v>425</v>
      </c>
      <c r="J401" s="220"/>
      <c r="K401" s="219" t="s">
        <v>1672</v>
      </c>
      <c r="L401" s="220"/>
      <c r="M401" s="238">
        <v>6315.57</v>
      </c>
      <c r="N401" s="221">
        <f>VLOOKUP(A401,[1]Bal032022!A:N,14,0)</f>
        <v>0</v>
      </c>
    </row>
    <row r="402" spans="1:14" x14ac:dyDescent="0.2">
      <c r="A402" s="222" t="s">
        <v>1675</v>
      </c>
      <c r="B402" s="223" t="s">
        <v>1676</v>
      </c>
      <c r="C402" s="210" t="s">
        <v>377</v>
      </c>
      <c r="D402" s="223" t="s">
        <v>1677</v>
      </c>
      <c r="E402" s="224"/>
      <c r="F402" s="224"/>
      <c r="G402" s="224"/>
      <c r="H402" s="224"/>
      <c r="I402" s="225" t="s">
        <v>425</v>
      </c>
      <c r="J402" s="226"/>
      <c r="K402" s="225" t="s">
        <v>1672</v>
      </c>
      <c r="L402" s="226"/>
      <c r="M402" s="235">
        <v>6315.57</v>
      </c>
      <c r="N402" s="221" t="e">
        <f>VLOOKUP(A402,[1]Bal032022!A:N,14,0)</f>
        <v>#N/A</v>
      </c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9"/>
  <sheetViews>
    <sheetView showGridLines="0" topLeftCell="A234" workbookViewId="0">
      <selection activeCell="N367" sqref="N367"/>
    </sheetView>
  </sheetViews>
  <sheetFormatPr defaultRowHeight="12" x14ac:dyDescent="0.2"/>
  <cols>
    <col min="1" max="1" width="6.28515625" style="207" customWidth="1"/>
    <col min="2" max="2" width="13.85546875" style="207" customWidth="1"/>
    <col min="3" max="3" width="5.140625" style="207" customWidth="1"/>
    <col min="4" max="4" width="10.5703125" style="207" customWidth="1"/>
    <col min="5" max="5" width="12.42578125" style="207" customWidth="1"/>
    <col min="6" max="7" width="6.28515625" style="207" customWidth="1"/>
    <col min="8" max="8" width="8.7109375" style="207" customWidth="1"/>
    <col min="9" max="9" width="3.140625" style="207" customWidth="1"/>
    <col min="10" max="10" width="9" style="207" customWidth="1"/>
    <col min="11" max="11" width="7.7109375" style="207" customWidth="1"/>
    <col min="12" max="12" width="4.42578125" style="207" customWidth="1"/>
    <col min="13" max="13" width="9.5703125" style="207" bestFit="1" customWidth="1"/>
    <col min="14" max="14" width="7.28515625" style="207" customWidth="1"/>
    <col min="15" max="256" width="8.7109375" style="207"/>
    <col min="257" max="257" width="6.28515625" style="207" customWidth="1"/>
    <col min="258" max="258" width="11.28515625" style="207" customWidth="1"/>
    <col min="259" max="259" width="5.140625" style="207" customWidth="1"/>
    <col min="260" max="260" width="10.5703125" style="207" customWidth="1"/>
    <col min="261" max="261" width="12.42578125" style="207" customWidth="1"/>
    <col min="262" max="263" width="6.28515625" style="207" customWidth="1"/>
    <col min="264" max="264" width="3.85546875" style="207" customWidth="1"/>
    <col min="265" max="265" width="3.140625" style="207" customWidth="1"/>
    <col min="266" max="266" width="9" style="207" customWidth="1"/>
    <col min="267" max="267" width="7.7109375" style="207" customWidth="1"/>
    <col min="268" max="268" width="4.42578125" style="207" customWidth="1"/>
    <col min="269" max="269" width="9.5703125" style="207" bestFit="1" customWidth="1"/>
    <col min="270" max="270" width="7.28515625" style="207" customWidth="1"/>
    <col min="271" max="512" width="8.7109375" style="207"/>
    <col min="513" max="513" width="6.28515625" style="207" customWidth="1"/>
    <col min="514" max="514" width="11.28515625" style="207" customWidth="1"/>
    <col min="515" max="515" width="5.140625" style="207" customWidth="1"/>
    <col min="516" max="516" width="10.5703125" style="207" customWidth="1"/>
    <col min="517" max="517" width="12.42578125" style="207" customWidth="1"/>
    <col min="518" max="519" width="6.28515625" style="207" customWidth="1"/>
    <col min="520" max="520" width="3.85546875" style="207" customWidth="1"/>
    <col min="521" max="521" width="3.140625" style="207" customWidth="1"/>
    <col min="522" max="522" width="9" style="207" customWidth="1"/>
    <col min="523" max="523" width="7.7109375" style="207" customWidth="1"/>
    <col min="524" max="524" width="4.42578125" style="207" customWidth="1"/>
    <col min="525" max="525" width="9.5703125" style="207" bestFit="1" customWidth="1"/>
    <col min="526" max="526" width="7.28515625" style="207" customWidth="1"/>
    <col min="527" max="768" width="8.7109375" style="207"/>
    <col min="769" max="769" width="6.28515625" style="207" customWidth="1"/>
    <col min="770" max="770" width="11.28515625" style="207" customWidth="1"/>
    <col min="771" max="771" width="5.140625" style="207" customWidth="1"/>
    <col min="772" max="772" width="10.5703125" style="207" customWidth="1"/>
    <col min="773" max="773" width="12.42578125" style="207" customWidth="1"/>
    <col min="774" max="775" width="6.28515625" style="207" customWidth="1"/>
    <col min="776" max="776" width="3.85546875" style="207" customWidth="1"/>
    <col min="777" max="777" width="3.140625" style="207" customWidth="1"/>
    <col min="778" max="778" width="9" style="207" customWidth="1"/>
    <col min="779" max="779" width="7.7109375" style="207" customWidth="1"/>
    <col min="780" max="780" width="4.42578125" style="207" customWidth="1"/>
    <col min="781" max="781" width="9.5703125" style="207" bestFit="1" customWidth="1"/>
    <col min="782" max="782" width="7.28515625" style="207" customWidth="1"/>
    <col min="783" max="1024" width="8.7109375" style="207"/>
    <col min="1025" max="1025" width="6.28515625" style="207" customWidth="1"/>
    <col min="1026" max="1026" width="11.28515625" style="207" customWidth="1"/>
    <col min="1027" max="1027" width="5.140625" style="207" customWidth="1"/>
    <col min="1028" max="1028" width="10.5703125" style="207" customWidth="1"/>
    <col min="1029" max="1029" width="12.42578125" style="207" customWidth="1"/>
    <col min="1030" max="1031" width="6.28515625" style="207" customWidth="1"/>
    <col min="1032" max="1032" width="3.85546875" style="207" customWidth="1"/>
    <col min="1033" max="1033" width="3.140625" style="207" customWidth="1"/>
    <col min="1034" max="1034" width="9" style="207" customWidth="1"/>
    <col min="1035" max="1035" width="7.7109375" style="207" customWidth="1"/>
    <col min="1036" max="1036" width="4.42578125" style="207" customWidth="1"/>
    <col min="1037" max="1037" width="9.5703125" style="207" bestFit="1" customWidth="1"/>
    <col min="1038" max="1038" width="7.28515625" style="207" customWidth="1"/>
    <col min="1039" max="1280" width="8.7109375" style="207"/>
    <col min="1281" max="1281" width="6.28515625" style="207" customWidth="1"/>
    <col min="1282" max="1282" width="11.28515625" style="207" customWidth="1"/>
    <col min="1283" max="1283" width="5.140625" style="207" customWidth="1"/>
    <col min="1284" max="1284" width="10.5703125" style="207" customWidth="1"/>
    <col min="1285" max="1285" width="12.42578125" style="207" customWidth="1"/>
    <col min="1286" max="1287" width="6.28515625" style="207" customWidth="1"/>
    <col min="1288" max="1288" width="3.85546875" style="207" customWidth="1"/>
    <col min="1289" max="1289" width="3.140625" style="207" customWidth="1"/>
    <col min="1290" max="1290" width="9" style="207" customWidth="1"/>
    <col min="1291" max="1291" width="7.7109375" style="207" customWidth="1"/>
    <col min="1292" max="1292" width="4.42578125" style="207" customWidth="1"/>
    <col min="1293" max="1293" width="9.5703125" style="207" bestFit="1" customWidth="1"/>
    <col min="1294" max="1294" width="7.28515625" style="207" customWidth="1"/>
    <col min="1295" max="1536" width="8.7109375" style="207"/>
    <col min="1537" max="1537" width="6.28515625" style="207" customWidth="1"/>
    <col min="1538" max="1538" width="11.28515625" style="207" customWidth="1"/>
    <col min="1539" max="1539" width="5.140625" style="207" customWidth="1"/>
    <col min="1540" max="1540" width="10.5703125" style="207" customWidth="1"/>
    <col min="1541" max="1541" width="12.42578125" style="207" customWidth="1"/>
    <col min="1542" max="1543" width="6.28515625" style="207" customWidth="1"/>
    <col min="1544" max="1544" width="3.85546875" style="207" customWidth="1"/>
    <col min="1545" max="1545" width="3.140625" style="207" customWidth="1"/>
    <col min="1546" max="1546" width="9" style="207" customWidth="1"/>
    <col min="1547" max="1547" width="7.7109375" style="207" customWidth="1"/>
    <col min="1548" max="1548" width="4.42578125" style="207" customWidth="1"/>
    <col min="1549" max="1549" width="9.5703125" style="207" bestFit="1" customWidth="1"/>
    <col min="1550" max="1550" width="7.28515625" style="207" customWidth="1"/>
    <col min="1551" max="1792" width="8.7109375" style="207"/>
    <col min="1793" max="1793" width="6.28515625" style="207" customWidth="1"/>
    <col min="1794" max="1794" width="11.28515625" style="207" customWidth="1"/>
    <col min="1795" max="1795" width="5.140625" style="207" customWidth="1"/>
    <col min="1796" max="1796" width="10.5703125" style="207" customWidth="1"/>
    <col min="1797" max="1797" width="12.42578125" style="207" customWidth="1"/>
    <col min="1798" max="1799" width="6.28515625" style="207" customWidth="1"/>
    <col min="1800" max="1800" width="3.85546875" style="207" customWidth="1"/>
    <col min="1801" max="1801" width="3.140625" style="207" customWidth="1"/>
    <col min="1802" max="1802" width="9" style="207" customWidth="1"/>
    <col min="1803" max="1803" width="7.7109375" style="207" customWidth="1"/>
    <col min="1804" max="1804" width="4.42578125" style="207" customWidth="1"/>
    <col min="1805" max="1805" width="9.5703125" style="207" bestFit="1" customWidth="1"/>
    <col min="1806" max="1806" width="7.28515625" style="207" customWidth="1"/>
    <col min="1807" max="2048" width="8.7109375" style="207"/>
    <col min="2049" max="2049" width="6.28515625" style="207" customWidth="1"/>
    <col min="2050" max="2050" width="11.28515625" style="207" customWidth="1"/>
    <col min="2051" max="2051" width="5.140625" style="207" customWidth="1"/>
    <col min="2052" max="2052" width="10.5703125" style="207" customWidth="1"/>
    <col min="2053" max="2053" width="12.42578125" style="207" customWidth="1"/>
    <col min="2054" max="2055" width="6.28515625" style="207" customWidth="1"/>
    <col min="2056" max="2056" width="3.85546875" style="207" customWidth="1"/>
    <col min="2057" max="2057" width="3.140625" style="207" customWidth="1"/>
    <col min="2058" max="2058" width="9" style="207" customWidth="1"/>
    <col min="2059" max="2059" width="7.7109375" style="207" customWidth="1"/>
    <col min="2060" max="2060" width="4.42578125" style="207" customWidth="1"/>
    <col min="2061" max="2061" width="9.5703125" style="207" bestFit="1" customWidth="1"/>
    <col min="2062" max="2062" width="7.28515625" style="207" customWidth="1"/>
    <col min="2063" max="2304" width="8.7109375" style="207"/>
    <col min="2305" max="2305" width="6.28515625" style="207" customWidth="1"/>
    <col min="2306" max="2306" width="11.28515625" style="207" customWidth="1"/>
    <col min="2307" max="2307" width="5.140625" style="207" customWidth="1"/>
    <col min="2308" max="2308" width="10.5703125" style="207" customWidth="1"/>
    <col min="2309" max="2309" width="12.42578125" style="207" customWidth="1"/>
    <col min="2310" max="2311" width="6.28515625" style="207" customWidth="1"/>
    <col min="2312" max="2312" width="3.85546875" style="207" customWidth="1"/>
    <col min="2313" max="2313" width="3.140625" style="207" customWidth="1"/>
    <col min="2314" max="2314" width="9" style="207" customWidth="1"/>
    <col min="2315" max="2315" width="7.7109375" style="207" customWidth="1"/>
    <col min="2316" max="2316" width="4.42578125" style="207" customWidth="1"/>
    <col min="2317" max="2317" width="9.5703125" style="207" bestFit="1" customWidth="1"/>
    <col min="2318" max="2318" width="7.28515625" style="207" customWidth="1"/>
    <col min="2319" max="2560" width="8.7109375" style="207"/>
    <col min="2561" max="2561" width="6.28515625" style="207" customWidth="1"/>
    <col min="2562" max="2562" width="11.28515625" style="207" customWidth="1"/>
    <col min="2563" max="2563" width="5.140625" style="207" customWidth="1"/>
    <col min="2564" max="2564" width="10.5703125" style="207" customWidth="1"/>
    <col min="2565" max="2565" width="12.42578125" style="207" customWidth="1"/>
    <col min="2566" max="2567" width="6.28515625" style="207" customWidth="1"/>
    <col min="2568" max="2568" width="3.85546875" style="207" customWidth="1"/>
    <col min="2569" max="2569" width="3.140625" style="207" customWidth="1"/>
    <col min="2570" max="2570" width="9" style="207" customWidth="1"/>
    <col min="2571" max="2571" width="7.7109375" style="207" customWidth="1"/>
    <col min="2572" max="2572" width="4.42578125" style="207" customWidth="1"/>
    <col min="2573" max="2573" width="9.5703125" style="207" bestFit="1" customWidth="1"/>
    <col min="2574" max="2574" width="7.28515625" style="207" customWidth="1"/>
    <col min="2575" max="2816" width="8.7109375" style="207"/>
    <col min="2817" max="2817" width="6.28515625" style="207" customWidth="1"/>
    <col min="2818" max="2818" width="11.28515625" style="207" customWidth="1"/>
    <col min="2819" max="2819" width="5.140625" style="207" customWidth="1"/>
    <col min="2820" max="2820" width="10.5703125" style="207" customWidth="1"/>
    <col min="2821" max="2821" width="12.42578125" style="207" customWidth="1"/>
    <col min="2822" max="2823" width="6.28515625" style="207" customWidth="1"/>
    <col min="2824" max="2824" width="3.85546875" style="207" customWidth="1"/>
    <col min="2825" max="2825" width="3.140625" style="207" customWidth="1"/>
    <col min="2826" max="2826" width="9" style="207" customWidth="1"/>
    <col min="2827" max="2827" width="7.7109375" style="207" customWidth="1"/>
    <col min="2828" max="2828" width="4.42578125" style="207" customWidth="1"/>
    <col min="2829" max="2829" width="9.5703125" style="207" bestFit="1" customWidth="1"/>
    <col min="2830" max="2830" width="7.28515625" style="207" customWidth="1"/>
    <col min="2831" max="3072" width="8.7109375" style="207"/>
    <col min="3073" max="3073" width="6.28515625" style="207" customWidth="1"/>
    <col min="3074" max="3074" width="11.28515625" style="207" customWidth="1"/>
    <col min="3075" max="3075" width="5.140625" style="207" customWidth="1"/>
    <col min="3076" max="3076" width="10.5703125" style="207" customWidth="1"/>
    <col min="3077" max="3077" width="12.42578125" style="207" customWidth="1"/>
    <col min="3078" max="3079" width="6.28515625" style="207" customWidth="1"/>
    <col min="3080" max="3080" width="3.85546875" style="207" customWidth="1"/>
    <col min="3081" max="3081" width="3.140625" style="207" customWidth="1"/>
    <col min="3082" max="3082" width="9" style="207" customWidth="1"/>
    <col min="3083" max="3083" width="7.7109375" style="207" customWidth="1"/>
    <col min="3084" max="3084" width="4.42578125" style="207" customWidth="1"/>
    <col min="3085" max="3085" width="9.5703125" style="207" bestFit="1" customWidth="1"/>
    <col min="3086" max="3086" width="7.28515625" style="207" customWidth="1"/>
    <col min="3087" max="3328" width="8.7109375" style="207"/>
    <col min="3329" max="3329" width="6.28515625" style="207" customWidth="1"/>
    <col min="3330" max="3330" width="11.28515625" style="207" customWidth="1"/>
    <col min="3331" max="3331" width="5.140625" style="207" customWidth="1"/>
    <col min="3332" max="3332" width="10.5703125" style="207" customWidth="1"/>
    <col min="3333" max="3333" width="12.42578125" style="207" customWidth="1"/>
    <col min="3334" max="3335" width="6.28515625" style="207" customWidth="1"/>
    <col min="3336" max="3336" width="3.85546875" style="207" customWidth="1"/>
    <col min="3337" max="3337" width="3.140625" style="207" customWidth="1"/>
    <col min="3338" max="3338" width="9" style="207" customWidth="1"/>
    <col min="3339" max="3339" width="7.7109375" style="207" customWidth="1"/>
    <col min="3340" max="3340" width="4.42578125" style="207" customWidth="1"/>
    <col min="3341" max="3341" width="9.5703125" style="207" bestFit="1" customWidth="1"/>
    <col min="3342" max="3342" width="7.28515625" style="207" customWidth="1"/>
    <col min="3343" max="3584" width="8.7109375" style="207"/>
    <col min="3585" max="3585" width="6.28515625" style="207" customWidth="1"/>
    <col min="3586" max="3586" width="11.28515625" style="207" customWidth="1"/>
    <col min="3587" max="3587" width="5.140625" style="207" customWidth="1"/>
    <col min="3588" max="3588" width="10.5703125" style="207" customWidth="1"/>
    <col min="3589" max="3589" width="12.42578125" style="207" customWidth="1"/>
    <col min="3590" max="3591" width="6.28515625" style="207" customWidth="1"/>
    <col min="3592" max="3592" width="3.85546875" style="207" customWidth="1"/>
    <col min="3593" max="3593" width="3.140625" style="207" customWidth="1"/>
    <col min="3594" max="3594" width="9" style="207" customWidth="1"/>
    <col min="3595" max="3595" width="7.7109375" style="207" customWidth="1"/>
    <col min="3596" max="3596" width="4.42578125" style="207" customWidth="1"/>
    <col min="3597" max="3597" width="9.5703125" style="207" bestFit="1" customWidth="1"/>
    <col min="3598" max="3598" width="7.28515625" style="207" customWidth="1"/>
    <col min="3599" max="3840" width="8.7109375" style="207"/>
    <col min="3841" max="3841" width="6.28515625" style="207" customWidth="1"/>
    <col min="3842" max="3842" width="11.28515625" style="207" customWidth="1"/>
    <col min="3843" max="3843" width="5.140625" style="207" customWidth="1"/>
    <col min="3844" max="3844" width="10.5703125" style="207" customWidth="1"/>
    <col min="3845" max="3845" width="12.42578125" style="207" customWidth="1"/>
    <col min="3846" max="3847" width="6.28515625" style="207" customWidth="1"/>
    <col min="3848" max="3848" width="3.85546875" style="207" customWidth="1"/>
    <col min="3849" max="3849" width="3.140625" style="207" customWidth="1"/>
    <col min="3850" max="3850" width="9" style="207" customWidth="1"/>
    <col min="3851" max="3851" width="7.7109375" style="207" customWidth="1"/>
    <col min="3852" max="3852" width="4.42578125" style="207" customWidth="1"/>
    <col min="3853" max="3853" width="9.5703125" style="207" bestFit="1" customWidth="1"/>
    <col min="3854" max="3854" width="7.28515625" style="207" customWidth="1"/>
    <col min="3855" max="4096" width="8.7109375" style="207"/>
    <col min="4097" max="4097" width="6.28515625" style="207" customWidth="1"/>
    <col min="4098" max="4098" width="11.28515625" style="207" customWidth="1"/>
    <col min="4099" max="4099" width="5.140625" style="207" customWidth="1"/>
    <col min="4100" max="4100" width="10.5703125" style="207" customWidth="1"/>
    <col min="4101" max="4101" width="12.42578125" style="207" customWidth="1"/>
    <col min="4102" max="4103" width="6.28515625" style="207" customWidth="1"/>
    <col min="4104" max="4104" width="3.85546875" style="207" customWidth="1"/>
    <col min="4105" max="4105" width="3.140625" style="207" customWidth="1"/>
    <col min="4106" max="4106" width="9" style="207" customWidth="1"/>
    <col min="4107" max="4107" width="7.7109375" style="207" customWidth="1"/>
    <col min="4108" max="4108" width="4.42578125" style="207" customWidth="1"/>
    <col min="4109" max="4109" width="9.5703125" style="207" bestFit="1" customWidth="1"/>
    <col min="4110" max="4110" width="7.28515625" style="207" customWidth="1"/>
    <col min="4111" max="4352" width="8.7109375" style="207"/>
    <col min="4353" max="4353" width="6.28515625" style="207" customWidth="1"/>
    <col min="4354" max="4354" width="11.28515625" style="207" customWidth="1"/>
    <col min="4355" max="4355" width="5.140625" style="207" customWidth="1"/>
    <col min="4356" max="4356" width="10.5703125" style="207" customWidth="1"/>
    <col min="4357" max="4357" width="12.42578125" style="207" customWidth="1"/>
    <col min="4358" max="4359" width="6.28515625" style="207" customWidth="1"/>
    <col min="4360" max="4360" width="3.85546875" style="207" customWidth="1"/>
    <col min="4361" max="4361" width="3.140625" style="207" customWidth="1"/>
    <col min="4362" max="4362" width="9" style="207" customWidth="1"/>
    <col min="4363" max="4363" width="7.7109375" style="207" customWidth="1"/>
    <col min="4364" max="4364" width="4.42578125" style="207" customWidth="1"/>
    <col min="4365" max="4365" width="9.5703125" style="207" bestFit="1" customWidth="1"/>
    <col min="4366" max="4366" width="7.28515625" style="207" customWidth="1"/>
    <col min="4367" max="4608" width="8.7109375" style="207"/>
    <col min="4609" max="4609" width="6.28515625" style="207" customWidth="1"/>
    <col min="4610" max="4610" width="11.28515625" style="207" customWidth="1"/>
    <col min="4611" max="4611" width="5.140625" style="207" customWidth="1"/>
    <col min="4612" max="4612" width="10.5703125" style="207" customWidth="1"/>
    <col min="4613" max="4613" width="12.42578125" style="207" customWidth="1"/>
    <col min="4614" max="4615" width="6.28515625" style="207" customWidth="1"/>
    <col min="4616" max="4616" width="3.85546875" style="207" customWidth="1"/>
    <col min="4617" max="4617" width="3.140625" style="207" customWidth="1"/>
    <col min="4618" max="4618" width="9" style="207" customWidth="1"/>
    <col min="4619" max="4619" width="7.7109375" style="207" customWidth="1"/>
    <col min="4620" max="4620" width="4.42578125" style="207" customWidth="1"/>
    <col min="4621" max="4621" width="9.5703125" style="207" bestFit="1" customWidth="1"/>
    <col min="4622" max="4622" width="7.28515625" style="207" customWidth="1"/>
    <col min="4623" max="4864" width="8.7109375" style="207"/>
    <col min="4865" max="4865" width="6.28515625" style="207" customWidth="1"/>
    <col min="4866" max="4866" width="11.28515625" style="207" customWidth="1"/>
    <col min="4867" max="4867" width="5.140625" style="207" customWidth="1"/>
    <col min="4868" max="4868" width="10.5703125" style="207" customWidth="1"/>
    <col min="4869" max="4869" width="12.42578125" style="207" customWidth="1"/>
    <col min="4870" max="4871" width="6.28515625" style="207" customWidth="1"/>
    <col min="4872" max="4872" width="3.85546875" style="207" customWidth="1"/>
    <col min="4873" max="4873" width="3.140625" style="207" customWidth="1"/>
    <col min="4874" max="4874" width="9" style="207" customWidth="1"/>
    <col min="4875" max="4875" width="7.7109375" style="207" customWidth="1"/>
    <col min="4876" max="4876" width="4.42578125" style="207" customWidth="1"/>
    <col min="4877" max="4877" width="9.5703125" style="207" bestFit="1" customWidth="1"/>
    <col min="4878" max="4878" width="7.28515625" style="207" customWidth="1"/>
    <col min="4879" max="5120" width="8.7109375" style="207"/>
    <col min="5121" max="5121" width="6.28515625" style="207" customWidth="1"/>
    <col min="5122" max="5122" width="11.28515625" style="207" customWidth="1"/>
    <col min="5123" max="5123" width="5.140625" style="207" customWidth="1"/>
    <col min="5124" max="5124" width="10.5703125" style="207" customWidth="1"/>
    <col min="5125" max="5125" width="12.42578125" style="207" customWidth="1"/>
    <col min="5126" max="5127" width="6.28515625" style="207" customWidth="1"/>
    <col min="5128" max="5128" width="3.85546875" style="207" customWidth="1"/>
    <col min="5129" max="5129" width="3.140625" style="207" customWidth="1"/>
    <col min="5130" max="5130" width="9" style="207" customWidth="1"/>
    <col min="5131" max="5131" width="7.7109375" style="207" customWidth="1"/>
    <col min="5132" max="5132" width="4.42578125" style="207" customWidth="1"/>
    <col min="5133" max="5133" width="9.5703125" style="207" bestFit="1" customWidth="1"/>
    <col min="5134" max="5134" width="7.28515625" style="207" customWidth="1"/>
    <col min="5135" max="5376" width="8.7109375" style="207"/>
    <col min="5377" max="5377" width="6.28515625" style="207" customWidth="1"/>
    <col min="5378" max="5378" width="11.28515625" style="207" customWidth="1"/>
    <col min="5379" max="5379" width="5.140625" style="207" customWidth="1"/>
    <col min="5380" max="5380" width="10.5703125" style="207" customWidth="1"/>
    <col min="5381" max="5381" width="12.42578125" style="207" customWidth="1"/>
    <col min="5382" max="5383" width="6.28515625" style="207" customWidth="1"/>
    <col min="5384" max="5384" width="3.85546875" style="207" customWidth="1"/>
    <col min="5385" max="5385" width="3.140625" style="207" customWidth="1"/>
    <col min="5386" max="5386" width="9" style="207" customWidth="1"/>
    <col min="5387" max="5387" width="7.7109375" style="207" customWidth="1"/>
    <col min="5388" max="5388" width="4.42578125" style="207" customWidth="1"/>
    <col min="5389" max="5389" width="9.5703125" style="207" bestFit="1" customWidth="1"/>
    <col min="5390" max="5390" width="7.28515625" style="207" customWidth="1"/>
    <col min="5391" max="5632" width="8.7109375" style="207"/>
    <col min="5633" max="5633" width="6.28515625" style="207" customWidth="1"/>
    <col min="5634" max="5634" width="11.28515625" style="207" customWidth="1"/>
    <col min="5635" max="5635" width="5.140625" style="207" customWidth="1"/>
    <col min="5636" max="5636" width="10.5703125" style="207" customWidth="1"/>
    <col min="5637" max="5637" width="12.42578125" style="207" customWidth="1"/>
    <col min="5638" max="5639" width="6.28515625" style="207" customWidth="1"/>
    <col min="5640" max="5640" width="3.85546875" style="207" customWidth="1"/>
    <col min="5641" max="5641" width="3.140625" style="207" customWidth="1"/>
    <col min="5642" max="5642" width="9" style="207" customWidth="1"/>
    <col min="5643" max="5643" width="7.7109375" style="207" customWidth="1"/>
    <col min="5644" max="5644" width="4.42578125" style="207" customWidth="1"/>
    <col min="5645" max="5645" width="9.5703125" style="207" bestFit="1" customWidth="1"/>
    <col min="5646" max="5646" width="7.28515625" style="207" customWidth="1"/>
    <col min="5647" max="5888" width="8.7109375" style="207"/>
    <col min="5889" max="5889" width="6.28515625" style="207" customWidth="1"/>
    <col min="5890" max="5890" width="11.28515625" style="207" customWidth="1"/>
    <col min="5891" max="5891" width="5.140625" style="207" customWidth="1"/>
    <col min="5892" max="5892" width="10.5703125" style="207" customWidth="1"/>
    <col min="5893" max="5893" width="12.42578125" style="207" customWidth="1"/>
    <col min="5894" max="5895" width="6.28515625" style="207" customWidth="1"/>
    <col min="5896" max="5896" width="3.85546875" style="207" customWidth="1"/>
    <col min="5897" max="5897" width="3.140625" style="207" customWidth="1"/>
    <col min="5898" max="5898" width="9" style="207" customWidth="1"/>
    <col min="5899" max="5899" width="7.7109375" style="207" customWidth="1"/>
    <col min="5900" max="5900" width="4.42578125" style="207" customWidth="1"/>
    <col min="5901" max="5901" width="9.5703125" style="207" bestFit="1" customWidth="1"/>
    <col min="5902" max="5902" width="7.28515625" style="207" customWidth="1"/>
    <col min="5903" max="6144" width="8.7109375" style="207"/>
    <col min="6145" max="6145" width="6.28515625" style="207" customWidth="1"/>
    <col min="6146" max="6146" width="11.28515625" style="207" customWidth="1"/>
    <col min="6147" max="6147" width="5.140625" style="207" customWidth="1"/>
    <col min="6148" max="6148" width="10.5703125" style="207" customWidth="1"/>
    <col min="6149" max="6149" width="12.42578125" style="207" customWidth="1"/>
    <col min="6150" max="6151" width="6.28515625" style="207" customWidth="1"/>
    <col min="6152" max="6152" width="3.85546875" style="207" customWidth="1"/>
    <col min="6153" max="6153" width="3.140625" style="207" customWidth="1"/>
    <col min="6154" max="6154" width="9" style="207" customWidth="1"/>
    <col min="6155" max="6155" width="7.7109375" style="207" customWidth="1"/>
    <col min="6156" max="6156" width="4.42578125" style="207" customWidth="1"/>
    <col min="6157" max="6157" width="9.5703125" style="207" bestFit="1" customWidth="1"/>
    <col min="6158" max="6158" width="7.28515625" style="207" customWidth="1"/>
    <col min="6159" max="6400" width="8.7109375" style="207"/>
    <col min="6401" max="6401" width="6.28515625" style="207" customWidth="1"/>
    <col min="6402" max="6402" width="11.28515625" style="207" customWidth="1"/>
    <col min="6403" max="6403" width="5.140625" style="207" customWidth="1"/>
    <col min="6404" max="6404" width="10.5703125" style="207" customWidth="1"/>
    <col min="6405" max="6405" width="12.42578125" style="207" customWidth="1"/>
    <col min="6406" max="6407" width="6.28515625" style="207" customWidth="1"/>
    <col min="6408" max="6408" width="3.85546875" style="207" customWidth="1"/>
    <col min="6409" max="6409" width="3.140625" style="207" customWidth="1"/>
    <col min="6410" max="6410" width="9" style="207" customWidth="1"/>
    <col min="6411" max="6411" width="7.7109375" style="207" customWidth="1"/>
    <col min="6412" max="6412" width="4.42578125" style="207" customWidth="1"/>
    <col min="6413" max="6413" width="9.5703125" style="207" bestFit="1" customWidth="1"/>
    <col min="6414" max="6414" width="7.28515625" style="207" customWidth="1"/>
    <col min="6415" max="6656" width="8.7109375" style="207"/>
    <col min="6657" max="6657" width="6.28515625" style="207" customWidth="1"/>
    <col min="6658" max="6658" width="11.28515625" style="207" customWidth="1"/>
    <col min="6659" max="6659" width="5.140625" style="207" customWidth="1"/>
    <col min="6660" max="6660" width="10.5703125" style="207" customWidth="1"/>
    <col min="6661" max="6661" width="12.42578125" style="207" customWidth="1"/>
    <col min="6662" max="6663" width="6.28515625" style="207" customWidth="1"/>
    <col min="6664" max="6664" width="3.85546875" style="207" customWidth="1"/>
    <col min="6665" max="6665" width="3.140625" style="207" customWidth="1"/>
    <col min="6666" max="6666" width="9" style="207" customWidth="1"/>
    <col min="6667" max="6667" width="7.7109375" style="207" customWidth="1"/>
    <col min="6668" max="6668" width="4.42578125" style="207" customWidth="1"/>
    <col min="6669" max="6669" width="9.5703125" style="207" bestFit="1" customWidth="1"/>
    <col min="6670" max="6670" width="7.28515625" style="207" customWidth="1"/>
    <col min="6671" max="6912" width="8.7109375" style="207"/>
    <col min="6913" max="6913" width="6.28515625" style="207" customWidth="1"/>
    <col min="6914" max="6914" width="11.28515625" style="207" customWidth="1"/>
    <col min="6915" max="6915" width="5.140625" style="207" customWidth="1"/>
    <col min="6916" max="6916" width="10.5703125" style="207" customWidth="1"/>
    <col min="6917" max="6917" width="12.42578125" style="207" customWidth="1"/>
    <col min="6918" max="6919" width="6.28515625" style="207" customWidth="1"/>
    <col min="6920" max="6920" width="3.85546875" style="207" customWidth="1"/>
    <col min="6921" max="6921" width="3.140625" style="207" customWidth="1"/>
    <col min="6922" max="6922" width="9" style="207" customWidth="1"/>
    <col min="6923" max="6923" width="7.7109375" style="207" customWidth="1"/>
    <col min="6924" max="6924" width="4.42578125" style="207" customWidth="1"/>
    <col min="6925" max="6925" width="9.5703125" style="207" bestFit="1" customWidth="1"/>
    <col min="6926" max="6926" width="7.28515625" style="207" customWidth="1"/>
    <col min="6927" max="7168" width="8.7109375" style="207"/>
    <col min="7169" max="7169" width="6.28515625" style="207" customWidth="1"/>
    <col min="7170" max="7170" width="11.28515625" style="207" customWidth="1"/>
    <col min="7171" max="7171" width="5.140625" style="207" customWidth="1"/>
    <col min="7172" max="7172" width="10.5703125" style="207" customWidth="1"/>
    <col min="7173" max="7173" width="12.42578125" style="207" customWidth="1"/>
    <col min="7174" max="7175" width="6.28515625" style="207" customWidth="1"/>
    <col min="7176" max="7176" width="3.85546875" style="207" customWidth="1"/>
    <col min="7177" max="7177" width="3.140625" style="207" customWidth="1"/>
    <col min="7178" max="7178" width="9" style="207" customWidth="1"/>
    <col min="7179" max="7179" width="7.7109375" style="207" customWidth="1"/>
    <col min="7180" max="7180" width="4.42578125" style="207" customWidth="1"/>
    <col min="7181" max="7181" width="9.5703125" style="207" bestFit="1" customWidth="1"/>
    <col min="7182" max="7182" width="7.28515625" style="207" customWidth="1"/>
    <col min="7183" max="7424" width="8.7109375" style="207"/>
    <col min="7425" max="7425" width="6.28515625" style="207" customWidth="1"/>
    <col min="7426" max="7426" width="11.28515625" style="207" customWidth="1"/>
    <col min="7427" max="7427" width="5.140625" style="207" customWidth="1"/>
    <col min="7428" max="7428" width="10.5703125" style="207" customWidth="1"/>
    <col min="7429" max="7429" width="12.42578125" style="207" customWidth="1"/>
    <col min="7430" max="7431" width="6.28515625" style="207" customWidth="1"/>
    <col min="7432" max="7432" width="3.85546875" style="207" customWidth="1"/>
    <col min="7433" max="7433" width="3.140625" style="207" customWidth="1"/>
    <col min="7434" max="7434" width="9" style="207" customWidth="1"/>
    <col min="7435" max="7435" width="7.7109375" style="207" customWidth="1"/>
    <col min="7436" max="7436" width="4.42578125" style="207" customWidth="1"/>
    <col min="7437" max="7437" width="9.5703125" style="207" bestFit="1" customWidth="1"/>
    <col min="7438" max="7438" width="7.28515625" style="207" customWidth="1"/>
    <col min="7439" max="7680" width="8.7109375" style="207"/>
    <col min="7681" max="7681" width="6.28515625" style="207" customWidth="1"/>
    <col min="7682" max="7682" width="11.28515625" style="207" customWidth="1"/>
    <col min="7683" max="7683" width="5.140625" style="207" customWidth="1"/>
    <col min="7684" max="7684" width="10.5703125" style="207" customWidth="1"/>
    <col min="7685" max="7685" width="12.42578125" style="207" customWidth="1"/>
    <col min="7686" max="7687" width="6.28515625" style="207" customWidth="1"/>
    <col min="7688" max="7688" width="3.85546875" style="207" customWidth="1"/>
    <col min="7689" max="7689" width="3.140625" style="207" customWidth="1"/>
    <col min="7690" max="7690" width="9" style="207" customWidth="1"/>
    <col min="7691" max="7691" width="7.7109375" style="207" customWidth="1"/>
    <col min="7692" max="7692" width="4.42578125" style="207" customWidth="1"/>
    <col min="7693" max="7693" width="9.5703125" style="207" bestFit="1" customWidth="1"/>
    <col min="7694" max="7694" width="7.28515625" style="207" customWidth="1"/>
    <col min="7695" max="7936" width="8.7109375" style="207"/>
    <col min="7937" max="7937" width="6.28515625" style="207" customWidth="1"/>
    <col min="7938" max="7938" width="11.28515625" style="207" customWidth="1"/>
    <col min="7939" max="7939" width="5.140625" style="207" customWidth="1"/>
    <col min="7940" max="7940" width="10.5703125" style="207" customWidth="1"/>
    <col min="7941" max="7941" width="12.42578125" style="207" customWidth="1"/>
    <col min="7942" max="7943" width="6.28515625" style="207" customWidth="1"/>
    <col min="7944" max="7944" width="3.85546875" style="207" customWidth="1"/>
    <col min="7945" max="7945" width="3.140625" style="207" customWidth="1"/>
    <col min="7946" max="7946" width="9" style="207" customWidth="1"/>
    <col min="7947" max="7947" width="7.7109375" style="207" customWidth="1"/>
    <col min="7948" max="7948" width="4.42578125" style="207" customWidth="1"/>
    <col min="7949" max="7949" width="9.5703125" style="207" bestFit="1" customWidth="1"/>
    <col min="7950" max="7950" width="7.28515625" style="207" customWidth="1"/>
    <col min="7951" max="8192" width="8.7109375" style="207"/>
    <col min="8193" max="8193" width="6.28515625" style="207" customWidth="1"/>
    <col min="8194" max="8194" width="11.28515625" style="207" customWidth="1"/>
    <col min="8195" max="8195" width="5.140625" style="207" customWidth="1"/>
    <col min="8196" max="8196" width="10.5703125" style="207" customWidth="1"/>
    <col min="8197" max="8197" width="12.42578125" style="207" customWidth="1"/>
    <col min="8198" max="8199" width="6.28515625" style="207" customWidth="1"/>
    <col min="8200" max="8200" width="3.85546875" style="207" customWidth="1"/>
    <col min="8201" max="8201" width="3.140625" style="207" customWidth="1"/>
    <col min="8202" max="8202" width="9" style="207" customWidth="1"/>
    <col min="8203" max="8203" width="7.7109375" style="207" customWidth="1"/>
    <col min="8204" max="8204" width="4.42578125" style="207" customWidth="1"/>
    <col min="8205" max="8205" width="9.5703125" style="207" bestFit="1" customWidth="1"/>
    <col min="8206" max="8206" width="7.28515625" style="207" customWidth="1"/>
    <col min="8207" max="8448" width="8.7109375" style="207"/>
    <col min="8449" max="8449" width="6.28515625" style="207" customWidth="1"/>
    <col min="8450" max="8450" width="11.28515625" style="207" customWidth="1"/>
    <col min="8451" max="8451" width="5.140625" style="207" customWidth="1"/>
    <col min="8452" max="8452" width="10.5703125" style="207" customWidth="1"/>
    <col min="8453" max="8453" width="12.42578125" style="207" customWidth="1"/>
    <col min="8454" max="8455" width="6.28515625" style="207" customWidth="1"/>
    <col min="8456" max="8456" width="3.85546875" style="207" customWidth="1"/>
    <col min="8457" max="8457" width="3.140625" style="207" customWidth="1"/>
    <col min="8458" max="8458" width="9" style="207" customWidth="1"/>
    <col min="8459" max="8459" width="7.7109375" style="207" customWidth="1"/>
    <col min="8460" max="8460" width="4.42578125" style="207" customWidth="1"/>
    <col min="8461" max="8461" width="9.5703125" style="207" bestFit="1" customWidth="1"/>
    <col min="8462" max="8462" width="7.28515625" style="207" customWidth="1"/>
    <col min="8463" max="8704" width="8.7109375" style="207"/>
    <col min="8705" max="8705" width="6.28515625" style="207" customWidth="1"/>
    <col min="8706" max="8706" width="11.28515625" style="207" customWidth="1"/>
    <col min="8707" max="8707" width="5.140625" style="207" customWidth="1"/>
    <col min="8708" max="8708" width="10.5703125" style="207" customWidth="1"/>
    <col min="8709" max="8709" width="12.42578125" style="207" customWidth="1"/>
    <col min="8710" max="8711" width="6.28515625" style="207" customWidth="1"/>
    <col min="8712" max="8712" width="3.85546875" style="207" customWidth="1"/>
    <col min="8713" max="8713" width="3.140625" style="207" customWidth="1"/>
    <col min="8714" max="8714" width="9" style="207" customWidth="1"/>
    <col min="8715" max="8715" width="7.7109375" style="207" customWidth="1"/>
    <col min="8716" max="8716" width="4.42578125" style="207" customWidth="1"/>
    <col min="8717" max="8717" width="9.5703125" style="207" bestFit="1" customWidth="1"/>
    <col min="8718" max="8718" width="7.28515625" style="207" customWidth="1"/>
    <col min="8719" max="8960" width="8.7109375" style="207"/>
    <col min="8961" max="8961" width="6.28515625" style="207" customWidth="1"/>
    <col min="8962" max="8962" width="11.28515625" style="207" customWidth="1"/>
    <col min="8963" max="8963" width="5.140625" style="207" customWidth="1"/>
    <col min="8964" max="8964" width="10.5703125" style="207" customWidth="1"/>
    <col min="8965" max="8965" width="12.42578125" style="207" customWidth="1"/>
    <col min="8966" max="8967" width="6.28515625" style="207" customWidth="1"/>
    <col min="8968" max="8968" width="3.85546875" style="207" customWidth="1"/>
    <col min="8969" max="8969" width="3.140625" style="207" customWidth="1"/>
    <col min="8970" max="8970" width="9" style="207" customWidth="1"/>
    <col min="8971" max="8971" width="7.7109375" style="207" customWidth="1"/>
    <col min="8972" max="8972" width="4.42578125" style="207" customWidth="1"/>
    <col min="8973" max="8973" width="9.5703125" style="207" bestFit="1" customWidth="1"/>
    <col min="8974" max="8974" width="7.28515625" style="207" customWidth="1"/>
    <col min="8975" max="9216" width="8.7109375" style="207"/>
    <col min="9217" max="9217" width="6.28515625" style="207" customWidth="1"/>
    <col min="9218" max="9218" width="11.28515625" style="207" customWidth="1"/>
    <col min="9219" max="9219" width="5.140625" style="207" customWidth="1"/>
    <col min="9220" max="9220" width="10.5703125" style="207" customWidth="1"/>
    <col min="9221" max="9221" width="12.42578125" style="207" customWidth="1"/>
    <col min="9222" max="9223" width="6.28515625" style="207" customWidth="1"/>
    <col min="9224" max="9224" width="3.85546875" style="207" customWidth="1"/>
    <col min="9225" max="9225" width="3.140625" style="207" customWidth="1"/>
    <col min="9226" max="9226" width="9" style="207" customWidth="1"/>
    <col min="9227" max="9227" width="7.7109375" style="207" customWidth="1"/>
    <col min="9228" max="9228" width="4.42578125" style="207" customWidth="1"/>
    <col min="9229" max="9229" width="9.5703125" style="207" bestFit="1" customWidth="1"/>
    <col min="9230" max="9230" width="7.28515625" style="207" customWidth="1"/>
    <col min="9231" max="9472" width="8.7109375" style="207"/>
    <col min="9473" max="9473" width="6.28515625" style="207" customWidth="1"/>
    <col min="9474" max="9474" width="11.28515625" style="207" customWidth="1"/>
    <col min="9475" max="9475" width="5.140625" style="207" customWidth="1"/>
    <col min="9476" max="9476" width="10.5703125" style="207" customWidth="1"/>
    <col min="9477" max="9477" width="12.42578125" style="207" customWidth="1"/>
    <col min="9478" max="9479" width="6.28515625" style="207" customWidth="1"/>
    <col min="9480" max="9480" width="3.85546875" style="207" customWidth="1"/>
    <col min="9481" max="9481" width="3.140625" style="207" customWidth="1"/>
    <col min="9482" max="9482" width="9" style="207" customWidth="1"/>
    <col min="9483" max="9483" width="7.7109375" style="207" customWidth="1"/>
    <col min="9484" max="9484" width="4.42578125" style="207" customWidth="1"/>
    <col min="9485" max="9485" width="9.5703125" style="207" bestFit="1" customWidth="1"/>
    <col min="9486" max="9486" width="7.28515625" style="207" customWidth="1"/>
    <col min="9487" max="9728" width="8.7109375" style="207"/>
    <col min="9729" max="9729" width="6.28515625" style="207" customWidth="1"/>
    <col min="9730" max="9730" width="11.28515625" style="207" customWidth="1"/>
    <col min="9731" max="9731" width="5.140625" style="207" customWidth="1"/>
    <col min="9732" max="9732" width="10.5703125" style="207" customWidth="1"/>
    <col min="9733" max="9733" width="12.42578125" style="207" customWidth="1"/>
    <col min="9734" max="9735" width="6.28515625" style="207" customWidth="1"/>
    <col min="9736" max="9736" width="3.85546875" style="207" customWidth="1"/>
    <col min="9737" max="9737" width="3.140625" style="207" customWidth="1"/>
    <col min="9738" max="9738" width="9" style="207" customWidth="1"/>
    <col min="9739" max="9739" width="7.7109375" style="207" customWidth="1"/>
    <col min="9740" max="9740" width="4.42578125" style="207" customWidth="1"/>
    <col min="9741" max="9741" width="9.5703125" style="207" bestFit="1" customWidth="1"/>
    <col min="9742" max="9742" width="7.28515625" style="207" customWidth="1"/>
    <col min="9743" max="9984" width="8.7109375" style="207"/>
    <col min="9985" max="9985" width="6.28515625" style="207" customWidth="1"/>
    <col min="9986" max="9986" width="11.28515625" style="207" customWidth="1"/>
    <col min="9987" max="9987" width="5.140625" style="207" customWidth="1"/>
    <col min="9988" max="9988" width="10.5703125" style="207" customWidth="1"/>
    <col min="9989" max="9989" width="12.42578125" style="207" customWidth="1"/>
    <col min="9990" max="9991" width="6.28515625" style="207" customWidth="1"/>
    <col min="9992" max="9992" width="3.85546875" style="207" customWidth="1"/>
    <col min="9993" max="9993" width="3.140625" style="207" customWidth="1"/>
    <col min="9994" max="9994" width="9" style="207" customWidth="1"/>
    <col min="9995" max="9995" width="7.7109375" style="207" customWidth="1"/>
    <col min="9996" max="9996" width="4.42578125" style="207" customWidth="1"/>
    <col min="9997" max="9997" width="9.5703125" style="207" bestFit="1" customWidth="1"/>
    <col min="9998" max="9998" width="7.28515625" style="207" customWidth="1"/>
    <col min="9999" max="10240" width="8.7109375" style="207"/>
    <col min="10241" max="10241" width="6.28515625" style="207" customWidth="1"/>
    <col min="10242" max="10242" width="11.28515625" style="207" customWidth="1"/>
    <col min="10243" max="10243" width="5.140625" style="207" customWidth="1"/>
    <col min="10244" max="10244" width="10.5703125" style="207" customWidth="1"/>
    <col min="10245" max="10245" width="12.42578125" style="207" customWidth="1"/>
    <col min="10246" max="10247" width="6.28515625" style="207" customWidth="1"/>
    <col min="10248" max="10248" width="3.85546875" style="207" customWidth="1"/>
    <col min="10249" max="10249" width="3.140625" style="207" customWidth="1"/>
    <col min="10250" max="10250" width="9" style="207" customWidth="1"/>
    <col min="10251" max="10251" width="7.7109375" style="207" customWidth="1"/>
    <col min="10252" max="10252" width="4.42578125" style="207" customWidth="1"/>
    <col min="10253" max="10253" width="9.5703125" style="207" bestFit="1" customWidth="1"/>
    <col min="10254" max="10254" width="7.28515625" style="207" customWidth="1"/>
    <col min="10255" max="10496" width="8.7109375" style="207"/>
    <col min="10497" max="10497" width="6.28515625" style="207" customWidth="1"/>
    <col min="10498" max="10498" width="11.28515625" style="207" customWidth="1"/>
    <col min="10499" max="10499" width="5.140625" style="207" customWidth="1"/>
    <col min="10500" max="10500" width="10.5703125" style="207" customWidth="1"/>
    <col min="10501" max="10501" width="12.42578125" style="207" customWidth="1"/>
    <col min="10502" max="10503" width="6.28515625" style="207" customWidth="1"/>
    <col min="10504" max="10504" width="3.85546875" style="207" customWidth="1"/>
    <col min="10505" max="10505" width="3.140625" style="207" customWidth="1"/>
    <col min="10506" max="10506" width="9" style="207" customWidth="1"/>
    <col min="10507" max="10507" width="7.7109375" style="207" customWidth="1"/>
    <col min="10508" max="10508" width="4.42578125" style="207" customWidth="1"/>
    <col min="10509" max="10509" width="9.5703125" style="207" bestFit="1" customWidth="1"/>
    <col min="10510" max="10510" width="7.28515625" style="207" customWidth="1"/>
    <col min="10511" max="10752" width="8.7109375" style="207"/>
    <col min="10753" max="10753" width="6.28515625" style="207" customWidth="1"/>
    <col min="10754" max="10754" width="11.28515625" style="207" customWidth="1"/>
    <col min="10755" max="10755" width="5.140625" style="207" customWidth="1"/>
    <col min="10756" max="10756" width="10.5703125" style="207" customWidth="1"/>
    <col min="10757" max="10757" width="12.42578125" style="207" customWidth="1"/>
    <col min="10758" max="10759" width="6.28515625" style="207" customWidth="1"/>
    <col min="10760" max="10760" width="3.85546875" style="207" customWidth="1"/>
    <col min="10761" max="10761" width="3.140625" style="207" customWidth="1"/>
    <col min="10762" max="10762" width="9" style="207" customWidth="1"/>
    <col min="10763" max="10763" width="7.7109375" style="207" customWidth="1"/>
    <col min="10764" max="10764" width="4.42578125" style="207" customWidth="1"/>
    <col min="10765" max="10765" width="9.5703125" style="207" bestFit="1" customWidth="1"/>
    <col min="10766" max="10766" width="7.28515625" style="207" customWidth="1"/>
    <col min="10767" max="11008" width="8.7109375" style="207"/>
    <col min="11009" max="11009" width="6.28515625" style="207" customWidth="1"/>
    <col min="11010" max="11010" width="11.28515625" style="207" customWidth="1"/>
    <col min="11011" max="11011" width="5.140625" style="207" customWidth="1"/>
    <col min="11012" max="11012" width="10.5703125" style="207" customWidth="1"/>
    <col min="11013" max="11013" width="12.42578125" style="207" customWidth="1"/>
    <col min="11014" max="11015" width="6.28515625" style="207" customWidth="1"/>
    <col min="11016" max="11016" width="3.85546875" style="207" customWidth="1"/>
    <col min="11017" max="11017" width="3.140625" style="207" customWidth="1"/>
    <col min="11018" max="11018" width="9" style="207" customWidth="1"/>
    <col min="11019" max="11019" width="7.7109375" style="207" customWidth="1"/>
    <col min="11020" max="11020" width="4.42578125" style="207" customWidth="1"/>
    <col min="11021" max="11021" width="9.5703125" style="207" bestFit="1" customWidth="1"/>
    <col min="11022" max="11022" width="7.28515625" style="207" customWidth="1"/>
    <col min="11023" max="11264" width="8.7109375" style="207"/>
    <col min="11265" max="11265" width="6.28515625" style="207" customWidth="1"/>
    <col min="11266" max="11266" width="11.28515625" style="207" customWidth="1"/>
    <col min="11267" max="11267" width="5.140625" style="207" customWidth="1"/>
    <col min="11268" max="11268" width="10.5703125" style="207" customWidth="1"/>
    <col min="11269" max="11269" width="12.42578125" style="207" customWidth="1"/>
    <col min="11270" max="11271" width="6.28515625" style="207" customWidth="1"/>
    <col min="11272" max="11272" width="3.85546875" style="207" customWidth="1"/>
    <col min="11273" max="11273" width="3.140625" style="207" customWidth="1"/>
    <col min="11274" max="11274" width="9" style="207" customWidth="1"/>
    <col min="11275" max="11275" width="7.7109375" style="207" customWidth="1"/>
    <col min="11276" max="11276" width="4.42578125" style="207" customWidth="1"/>
    <col min="11277" max="11277" width="9.5703125" style="207" bestFit="1" customWidth="1"/>
    <col min="11278" max="11278" width="7.28515625" style="207" customWidth="1"/>
    <col min="11279" max="11520" width="8.7109375" style="207"/>
    <col min="11521" max="11521" width="6.28515625" style="207" customWidth="1"/>
    <col min="11522" max="11522" width="11.28515625" style="207" customWidth="1"/>
    <col min="11523" max="11523" width="5.140625" style="207" customWidth="1"/>
    <col min="11524" max="11524" width="10.5703125" style="207" customWidth="1"/>
    <col min="11525" max="11525" width="12.42578125" style="207" customWidth="1"/>
    <col min="11526" max="11527" width="6.28515625" style="207" customWidth="1"/>
    <col min="11528" max="11528" width="3.85546875" style="207" customWidth="1"/>
    <col min="11529" max="11529" width="3.140625" style="207" customWidth="1"/>
    <col min="11530" max="11530" width="9" style="207" customWidth="1"/>
    <col min="11531" max="11531" width="7.7109375" style="207" customWidth="1"/>
    <col min="11532" max="11532" width="4.42578125" style="207" customWidth="1"/>
    <col min="11533" max="11533" width="9.5703125" style="207" bestFit="1" customWidth="1"/>
    <col min="11534" max="11534" width="7.28515625" style="207" customWidth="1"/>
    <col min="11535" max="11776" width="8.7109375" style="207"/>
    <col min="11777" max="11777" width="6.28515625" style="207" customWidth="1"/>
    <col min="11778" max="11778" width="11.28515625" style="207" customWidth="1"/>
    <col min="11779" max="11779" width="5.140625" style="207" customWidth="1"/>
    <col min="11780" max="11780" width="10.5703125" style="207" customWidth="1"/>
    <col min="11781" max="11781" width="12.42578125" style="207" customWidth="1"/>
    <col min="11782" max="11783" width="6.28515625" style="207" customWidth="1"/>
    <col min="11784" max="11784" width="3.85546875" style="207" customWidth="1"/>
    <col min="11785" max="11785" width="3.140625" style="207" customWidth="1"/>
    <col min="11786" max="11786" width="9" style="207" customWidth="1"/>
    <col min="11787" max="11787" width="7.7109375" style="207" customWidth="1"/>
    <col min="11788" max="11788" width="4.42578125" style="207" customWidth="1"/>
    <col min="11789" max="11789" width="9.5703125" style="207" bestFit="1" customWidth="1"/>
    <col min="11790" max="11790" width="7.28515625" style="207" customWidth="1"/>
    <col min="11791" max="12032" width="8.7109375" style="207"/>
    <col min="12033" max="12033" width="6.28515625" style="207" customWidth="1"/>
    <col min="12034" max="12034" width="11.28515625" style="207" customWidth="1"/>
    <col min="12035" max="12035" width="5.140625" style="207" customWidth="1"/>
    <col min="12036" max="12036" width="10.5703125" style="207" customWidth="1"/>
    <col min="12037" max="12037" width="12.42578125" style="207" customWidth="1"/>
    <col min="12038" max="12039" width="6.28515625" style="207" customWidth="1"/>
    <col min="12040" max="12040" width="3.85546875" style="207" customWidth="1"/>
    <col min="12041" max="12041" width="3.140625" style="207" customWidth="1"/>
    <col min="12042" max="12042" width="9" style="207" customWidth="1"/>
    <col min="12043" max="12043" width="7.7109375" style="207" customWidth="1"/>
    <col min="12044" max="12044" width="4.42578125" style="207" customWidth="1"/>
    <col min="12045" max="12045" width="9.5703125" style="207" bestFit="1" customWidth="1"/>
    <col min="12046" max="12046" width="7.28515625" style="207" customWidth="1"/>
    <col min="12047" max="12288" width="8.7109375" style="207"/>
    <col min="12289" max="12289" width="6.28515625" style="207" customWidth="1"/>
    <col min="12290" max="12290" width="11.28515625" style="207" customWidth="1"/>
    <col min="12291" max="12291" width="5.140625" style="207" customWidth="1"/>
    <col min="12292" max="12292" width="10.5703125" style="207" customWidth="1"/>
    <col min="12293" max="12293" width="12.42578125" style="207" customWidth="1"/>
    <col min="12294" max="12295" width="6.28515625" style="207" customWidth="1"/>
    <col min="12296" max="12296" width="3.85546875" style="207" customWidth="1"/>
    <col min="12297" max="12297" width="3.140625" style="207" customWidth="1"/>
    <col min="12298" max="12298" width="9" style="207" customWidth="1"/>
    <col min="12299" max="12299" width="7.7109375" style="207" customWidth="1"/>
    <col min="12300" max="12300" width="4.42578125" style="207" customWidth="1"/>
    <col min="12301" max="12301" width="9.5703125" style="207" bestFit="1" customWidth="1"/>
    <col min="12302" max="12302" width="7.28515625" style="207" customWidth="1"/>
    <col min="12303" max="12544" width="8.7109375" style="207"/>
    <col min="12545" max="12545" width="6.28515625" style="207" customWidth="1"/>
    <col min="12546" max="12546" width="11.28515625" style="207" customWidth="1"/>
    <col min="12547" max="12547" width="5.140625" style="207" customWidth="1"/>
    <col min="12548" max="12548" width="10.5703125" style="207" customWidth="1"/>
    <col min="12549" max="12549" width="12.42578125" style="207" customWidth="1"/>
    <col min="12550" max="12551" width="6.28515625" style="207" customWidth="1"/>
    <col min="12552" max="12552" width="3.85546875" style="207" customWidth="1"/>
    <col min="12553" max="12553" width="3.140625" style="207" customWidth="1"/>
    <col min="12554" max="12554" width="9" style="207" customWidth="1"/>
    <col min="12555" max="12555" width="7.7109375" style="207" customWidth="1"/>
    <col min="12556" max="12556" width="4.42578125" style="207" customWidth="1"/>
    <col min="12557" max="12557" width="9.5703125" style="207" bestFit="1" customWidth="1"/>
    <col min="12558" max="12558" width="7.28515625" style="207" customWidth="1"/>
    <col min="12559" max="12800" width="8.7109375" style="207"/>
    <col min="12801" max="12801" width="6.28515625" style="207" customWidth="1"/>
    <col min="12802" max="12802" width="11.28515625" style="207" customWidth="1"/>
    <col min="12803" max="12803" width="5.140625" style="207" customWidth="1"/>
    <col min="12804" max="12804" width="10.5703125" style="207" customWidth="1"/>
    <col min="12805" max="12805" width="12.42578125" style="207" customWidth="1"/>
    <col min="12806" max="12807" width="6.28515625" style="207" customWidth="1"/>
    <col min="12808" max="12808" width="3.85546875" style="207" customWidth="1"/>
    <col min="12809" max="12809" width="3.140625" style="207" customWidth="1"/>
    <col min="12810" max="12810" width="9" style="207" customWidth="1"/>
    <col min="12811" max="12811" width="7.7109375" style="207" customWidth="1"/>
    <col min="12812" max="12812" width="4.42578125" style="207" customWidth="1"/>
    <col min="12813" max="12813" width="9.5703125" style="207" bestFit="1" customWidth="1"/>
    <col min="12814" max="12814" width="7.28515625" style="207" customWidth="1"/>
    <col min="12815" max="13056" width="8.7109375" style="207"/>
    <col min="13057" max="13057" width="6.28515625" style="207" customWidth="1"/>
    <col min="13058" max="13058" width="11.28515625" style="207" customWidth="1"/>
    <col min="13059" max="13059" width="5.140625" style="207" customWidth="1"/>
    <col min="13060" max="13060" width="10.5703125" style="207" customWidth="1"/>
    <col min="13061" max="13061" width="12.42578125" style="207" customWidth="1"/>
    <col min="13062" max="13063" width="6.28515625" style="207" customWidth="1"/>
    <col min="13064" max="13064" width="3.85546875" style="207" customWidth="1"/>
    <col min="13065" max="13065" width="3.140625" style="207" customWidth="1"/>
    <col min="13066" max="13066" width="9" style="207" customWidth="1"/>
    <col min="13067" max="13067" width="7.7109375" style="207" customWidth="1"/>
    <col min="13068" max="13068" width="4.42578125" style="207" customWidth="1"/>
    <col min="13069" max="13069" width="9.5703125" style="207" bestFit="1" customWidth="1"/>
    <col min="13070" max="13070" width="7.28515625" style="207" customWidth="1"/>
    <col min="13071" max="13312" width="8.7109375" style="207"/>
    <col min="13313" max="13313" width="6.28515625" style="207" customWidth="1"/>
    <col min="13314" max="13314" width="11.28515625" style="207" customWidth="1"/>
    <col min="13315" max="13315" width="5.140625" style="207" customWidth="1"/>
    <col min="13316" max="13316" width="10.5703125" style="207" customWidth="1"/>
    <col min="13317" max="13317" width="12.42578125" style="207" customWidth="1"/>
    <col min="13318" max="13319" width="6.28515625" style="207" customWidth="1"/>
    <col min="13320" max="13320" width="3.85546875" style="207" customWidth="1"/>
    <col min="13321" max="13321" width="3.140625" style="207" customWidth="1"/>
    <col min="13322" max="13322" width="9" style="207" customWidth="1"/>
    <col min="13323" max="13323" width="7.7109375" style="207" customWidth="1"/>
    <col min="13324" max="13324" width="4.42578125" style="207" customWidth="1"/>
    <col min="13325" max="13325" width="9.5703125" style="207" bestFit="1" customWidth="1"/>
    <col min="13326" max="13326" width="7.28515625" style="207" customWidth="1"/>
    <col min="13327" max="13568" width="8.7109375" style="207"/>
    <col min="13569" max="13569" width="6.28515625" style="207" customWidth="1"/>
    <col min="13570" max="13570" width="11.28515625" style="207" customWidth="1"/>
    <col min="13571" max="13571" width="5.140625" style="207" customWidth="1"/>
    <col min="13572" max="13572" width="10.5703125" style="207" customWidth="1"/>
    <col min="13573" max="13573" width="12.42578125" style="207" customWidth="1"/>
    <col min="13574" max="13575" width="6.28515625" style="207" customWidth="1"/>
    <col min="13576" max="13576" width="3.85546875" style="207" customWidth="1"/>
    <col min="13577" max="13577" width="3.140625" style="207" customWidth="1"/>
    <col min="13578" max="13578" width="9" style="207" customWidth="1"/>
    <col min="13579" max="13579" width="7.7109375" style="207" customWidth="1"/>
    <col min="13580" max="13580" width="4.42578125" style="207" customWidth="1"/>
    <col min="13581" max="13581" width="9.5703125" style="207" bestFit="1" customWidth="1"/>
    <col min="13582" max="13582" width="7.28515625" style="207" customWidth="1"/>
    <col min="13583" max="13824" width="8.7109375" style="207"/>
    <col min="13825" max="13825" width="6.28515625" style="207" customWidth="1"/>
    <col min="13826" max="13826" width="11.28515625" style="207" customWidth="1"/>
    <col min="13827" max="13827" width="5.140625" style="207" customWidth="1"/>
    <col min="13828" max="13828" width="10.5703125" style="207" customWidth="1"/>
    <col min="13829" max="13829" width="12.42578125" style="207" customWidth="1"/>
    <col min="13830" max="13831" width="6.28515625" style="207" customWidth="1"/>
    <col min="13832" max="13832" width="3.85546875" style="207" customWidth="1"/>
    <col min="13833" max="13833" width="3.140625" style="207" customWidth="1"/>
    <col min="13834" max="13834" width="9" style="207" customWidth="1"/>
    <col min="13835" max="13835" width="7.7109375" style="207" customWidth="1"/>
    <col min="13836" max="13836" width="4.42578125" style="207" customWidth="1"/>
    <col min="13837" max="13837" width="9.5703125" style="207" bestFit="1" customWidth="1"/>
    <col min="13838" max="13838" width="7.28515625" style="207" customWidth="1"/>
    <col min="13839" max="14080" width="8.7109375" style="207"/>
    <col min="14081" max="14081" width="6.28515625" style="207" customWidth="1"/>
    <col min="14082" max="14082" width="11.28515625" style="207" customWidth="1"/>
    <col min="14083" max="14083" width="5.140625" style="207" customWidth="1"/>
    <col min="14084" max="14084" width="10.5703125" style="207" customWidth="1"/>
    <col min="14085" max="14085" width="12.42578125" style="207" customWidth="1"/>
    <col min="14086" max="14087" width="6.28515625" style="207" customWidth="1"/>
    <col min="14088" max="14088" width="3.85546875" style="207" customWidth="1"/>
    <col min="14089" max="14089" width="3.140625" style="207" customWidth="1"/>
    <col min="14090" max="14090" width="9" style="207" customWidth="1"/>
    <col min="14091" max="14091" width="7.7109375" style="207" customWidth="1"/>
    <col min="14092" max="14092" width="4.42578125" style="207" customWidth="1"/>
    <col min="14093" max="14093" width="9.5703125" style="207" bestFit="1" customWidth="1"/>
    <col min="14094" max="14094" width="7.28515625" style="207" customWidth="1"/>
    <col min="14095" max="14336" width="8.7109375" style="207"/>
    <col min="14337" max="14337" width="6.28515625" style="207" customWidth="1"/>
    <col min="14338" max="14338" width="11.28515625" style="207" customWidth="1"/>
    <col min="14339" max="14339" width="5.140625" style="207" customWidth="1"/>
    <col min="14340" max="14340" width="10.5703125" style="207" customWidth="1"/>
    <col min="14341" max="14341" width="12.42578125" style="207" customWidth="1"/>
    <col min="14342" max="14343" width="6.28515625" style="207" customWidth="1"/>
    <col min="14344" max="14344" width="3.85546875" style="207" customWidth="1"/>
    <col min="14345" max="14345" width="3.140625" style="207" customWidth="1"/>
    <col min="14346" max="14346" width="9" style="207" customWidth="1"/>
    <col min="14347" max="14347" width="7.7109375" style="207" customWidth="1"/>
    <col min="14348" max="14348" width="4.42578125" style="207" customWidth="1"/>
    <col min="14349" max="14349" width="9.5703125" style="207" bestFit="1" customWidth="1"/>
    <col min="14350" max="14350" width="7.28515625" style="207" customWidth="1"/>
    <col min="14351" max="14592" width="8.7109375" style="207"/>
    <col min="14593" max="14593" width="6.28515625" style="207" customWidth="1"/>
    <col min="14594" max="14594" width="11.28515625" style="207" customWidth="1"/>
    <col min="14595" max="14595" width="5.140625" style="207" customWidth="1"/>
    <col min="14596" max="14596" width="10.5703125" style="207" customWidth="1"/>
    <col min="14597" max="14597" width="12.42578125" style="207" customWidth="1"/>
    <col min="14598" max="14599" width="6.28515625" style="207" customWidth="1"/>
    <col min="14600" max="14600" width="3.85546875" style="207" customWidth="1"/>
    <col min="14601" max="14601" width="3.140625" style="207" customWidth="1"/>
    <col min="14602" max="14602" width="9" style="207" customWidth="1"/>
    <col min="14603" max="14603" width="7.7109375" style="207" customWidth="1"/>
    <col min="14604" max="14604" width="4.42578125" style="207" customWidth="1"/>
    <col min="14605" max="14605" width="9.5703125" style="207" bestFit="1" customWidth="1"/>
    <col min="14606" max="14606" width="7.28515625" style="207" customWidth="1"/>
    <col min="14607" max="14848" width="8.7109375" style="207"/>
    <col min="14849" max="14849" width="6.28515625" style="207" customWidth="1"/>
    <col min="14850" max="14850" width="11.28515625" style="207" customWidth="1"/>
    <col min="14851" max="14851" width="5.140625" style="207" customWidth="1"/>
    <col min="14852" max="14852" width="10.5703125" style="207" customWidth="1"/>
    <col min="14853" max="14853" width="12.42578125" style="207" customWidth="1"/>
    <col min="14854" max="14855" width="6.28515625" style="207" customWidth="1"/>
    <col min="14856" max="14856" width="3.85546875" style="207" customWidth="1"/>
    <col min="14857" max="14857" width="3.140625" style="207" customWidth="1"/>
    <col min="14858" max="14858" width="9" style="207" customWidth="1"/>
    <col min="14859" max="14859" width="7.7109375" style="207" customWidth="1"/>
    <col min="14860" max="14860" width="4.42578125" style="207" customWidth="1"/>
    <col min="14861" max="14861" width="9.5703125" style="207" bestFit="1" customWidth="1"/>
    <col min="14862" max="14862" width="7.28515625" style="207" customWidth="1"/>
    <col min="14863" max="15104" width="8.7109375" style="207"/>
    <col min="15105" max="15105" width="6.28515625" style="207" customWidth="1"/>
    <col min="15106" max="15106" width="11.28515625" style="207" customWidth="1"/>
    <col min="15107" max="15107" width="5.140625" style="207" customWidth="1"/>
    <col min="15108" max="15108" width="10.5703125" style="207" customWidth="1"/>
    <col min="15109" max="15109" width="12.42578125" style="207" customWidth="1"/>
    <col min="15110" max="15111" width="6.28515625" style="207" customWidth="1"/>
    <col min="15112" max="15112" width="3.85546875" style="207" customWidth="1"/>
    <col min="15113" max="15113" width="3.140625" style="207" customWidth="1"/>
    <col min="15114" max="15114" width="9" style="207" customWidth="1"/>
    <col min="15115" max="15115" width="7.7109375" style="207" customWidth="1"/>
    <col min="15116" max="15116" width="4.42578125" style="207" customWidth="1"/>
    <col min="15117" max="15117" width="9.5703125" style="207" bestFit="1" customWidth="1"/>
    <col min="15118" max="15118" width="7.28515625" style="207" customWidth="1"/>
    <col min="15119" max="15360" width="8.7109375" style="207"/>
    <col min="15361" max="15361" width="6.28515625" style="207" customWidth="1"/>
    <col min="15362" max="15362" width="11.28515625" style="207" customWidth="1"/>
    <col min="15363" max="15363" width="5.140625" style="207" customWidth="1"/>
    <col min="15364" max="15364" width="10.5703125" style="207" customWidth="1"/>
    <col min="15365" max="15365" width="12.42578125" style="207" customWidth="1"/>
    <col min="15366" max="15367" width="6.28515625" style="207" customWidth="1"/>
    <col min="15368" max="15368" width="3.85546875" style="207" customWidth="1"/>
    <col min="15369" max="15369" width="3.140625" style="207" customWidth="1"/>
    <col min="15370" max="15370" width="9" style="207" customWidth="1"/>
    <col min="15371" max="15371" width="7.7109375" style="207" customWidth="1"/>
    <col min="15372" max="15372" width="4.42578125" style="207" customWidth="1"/>
    <col min="15373" max="15373" width="9.5703125" style="207" bestFit="1" customWidth="1"/>
    <col min="15374" max="15374" width="7.28515625" style="207" customWidth="1"/>
    <col min="15375" max="15616" width="8.7109375" style="207"/>
    <col min="15617" max="15617" width="6.28515625" style="207" customWidth="1"/>
    <col min="15618" max="15618" width="11.28515625" style="207" customWidth="1"/>
    <col min="15619" max="15619" width="5.140625" style="207" customWidth="1"/>
    <col min="15620" max="15620" width="10.5703125" style="207" customWidth="1"/>
    <col min="15621" max="15621" width="12.42578125" style="207" customWidth="1"/>
    <col min="15622" max="15623" width="6.28515625" style="207" customWidth="1"/>
    <col min="15624" max="15624" width="3.85546875" style="207" customWidth="1"/>
    <col min="15625" max="15625" width="3.140625" style="207" customWidth="1"/>
    <col min="15626" max="15626" width="9" style="207" customWidth="1"/>
    <col min="15627" max="15627" width="7.7109375" style="207" customWidth="1"/>
    <col min="15628" max="15628" width="4.42578125" style="207" customWidth="1"/>
    <col min="15629" max="15629" width="9.5703125" style="207" bestFit="1" customWidth="1"/>
    <col min="15630" max="15630" width="7.28515625" style="207" customWidth="1"/>
    <col min="15631" max="15872" width="8.7109375" style="207"/>
    <col min="15873" max="15873" width="6.28515625" style="207" customWidth="1"/>
    <col min="15874" max="15874" width="11.28515625" style="207" customWidth="1"/>
    <col min="15875" max="15875" width="5.140625" style="207" customWidth="1"/>
    <col min="15876" max="15876" width="10.5703125" style="207" customWidth="1"/>
    <col min="15877" max="15877" width="12.42578125" style="207" customWidth="1"/>
    <col min="15878" max="15879" width="6.28515625" style="207" customWidth="1"/>
    <col min="15880" max="15880" width="3.85546875" style="207" customWidth="1"/>
    <col min="15881" max="15881" width="3.140625" style="207" customWidth="1"/>
    <col min="15882" max="15882" width="9" style="207" customWidth="1"/>
    <col min="15883" max="15883" width="7.7109375" style="207" customWidth="1"/>
    <col min="15884" max="15884" width="4.42578125" style="207" customWidth="1"/>
    <col min="15885" max="15885" width="9.5703125" style="207" bestFit="1" customWidth="1"/>
    <col min="15886" max="15886" width="7.28515625" style="207" customWidth="1"/>
    <col min="15887" max="16128" width="8.7109375" style="207"/>
    <col min="16129" max="16129" width="6.28515625" style="207" customWidth="1"/>
    <col min="16130" max="16130" width="11.28515625" style="207" customWidth="1"/>
    <col min="16131" max="16131" width="5.140625" style="207" customWidth="1"/>
    <col min="16132" max="16132" width="10.5703125" style="207" customWidth="1"/>
    <col min="16133" max="16133" width="12.42578125" style="207" customWidth="1"/>
    <col min="16134" max="16135" width="6.28515625" style="207" customWidth="1"/>
    <col min="16136" max="16136" width="3.85546875" style="207" customWidth="1"/>
    <col min="16137" max="16137" width="3.140625" style="207" customWidth="1"/>
    <col min="16138" max="16138" width="9" style="207" customWidth="1"/>
    <col min="16139" max="16139" width="7.7109375" style="207" customWidth="1"/>
    <col min="16140" max="16140" width="4.42578125" style="207" customWidth="1"/>
    <col min="16141" max="16141" width="9.5703125" style="207" bestFit="1" customWidth="1"/>
    <col min="16142" max="16142" width="7.28515625" style="207" customWidth="1"/>
    <col min="16143" max="16384" width="8.7109375" style="207"/>
  </cols>
  <sheetData>
    <row r="1" spans="1:14" x14ac:dyDescent="0.2">
      <c r="L1" s="208" t="s">
        <v>376</v>
      </c>
      <c r="M1" s="209"/>
      <c r="N1" s="209"/>
    </row>
    <row r="2" spans="1:14" x14ac:dyDescent="0.2">
      <c r="A2" s="210" t="s">
        <v>377</v>
      </c>
      <c r="B2" s="211"/>
      <c r="L2" s="210" t="s">
        <v>377</v>
      </c>
      <c r="M2" s="211"/>
      <c r="N2" s="211"/>
    </row>
    <row r="3" spans="1:14" x14ac:dyDescent="0.2">
      <c r="A3" s="212" t="s">
        <v>378</v>
      </c>
      <c r="B3" s="212" t="s">
        <v>379</v>
      </c>
      <c r="C3" s="212" t="s">
        <v>380</v>
      </c>
      <c r="D3" s="213"/>
      <c r="E3" s="213"/>
      <c r="F3" s="213"/>
      <c r="G3" s="213"/>
      <c r="H3" s="213"/>
      <c r="I3" s="214" t="s">
        <v>381</v>
      </c>
      <c r="J3" s="215"/>
      <c r="K3" s="214" t="s">
        <v>382</v>
      </c>
      <c r="L3" s="215"/>
      <c r="M3" s="214" t="s">
        <v>383</v>
      </c>
      <c r="N3" s="215"/>
    </row>
    <row r="4" spans="1:14" x14ac:dyDescent="0.2">
      <c r="A4" s="216" t="s">
        <v>384</v>
      </c>
      <c r="B4" s="217" t="s">
        <v>385</v>
      </c>
      <c r="C4" s="217" t="s">
        <v>386</v>
      </c>
      <c r="D4" s="218"/>
      <c r="E4" s="218"/>
      <c r="F4" s="218"/>
      <c r="G4" s="218"/>
      <c r="H4" s="218"/>
      <c r="I4" s="219" t="s">
        <v>1678</v>
      </c>
      <c r="J4" s="220"/>
      <c r="K4" s="219" t="s">
        <v>1679</v>
      </c>
      <c r="L4" s="220"/>
      <c r="M4" s="239">
        <v>182833.03</v>
      </c>
      <c r="N4" s="221">
        <f>VLOOKUP(A4,[1]Bal032022!A:N,14,0)</f>
        <v>0</v>
      </c>
    </row>
    <row r="5" spans="1:14" x14ac:dyDescent="0.2">
      <c r="A5" s="216" t="s">
        <v>389</v>
      </c>
      <c r="B5" s="217" t="s">
        <v>390</v>
      </c>
      <c r="C5" s="210" t="s">
        <v>377</v>
      </c>
      <c r="D5" s="217" t="s">
        <v>391</v>
      </c>
      <c r="E5" s="218"/>
      <c r="F5" s="218"/>
      <c r="G5" s="218"/>
      <c r="H5" s="218"/>
      <c r="I5" s="219" t="s">
        <v>1680</v>
      </c>
      <c r="J5" s="220"/>
      <c r="K5" s="219" t="s">
        <v>1681</v>
      </c>
      <c r="L5" s="220"/>
      <c r="M5" s="239">
        <v>198990.83</v>
      </c>
      <c r="N5" s="221">
        <f>VLOOKUP(A5,[1]Bal032022!A:N,14,0)</f>
        <v>0</v>
      </c>
    </row>
    <row r="6" spans="1:14" x14ac:dyDescent="0.2">
      <c r="A6" s="216" t="s">
        <v>393</v>
      </c>
      <c r="B6" s="217" t="s">
        <v>394</v>
      </c>
      <c r="C6" s="210" t="s">
        <v>377</v>
      </c>
      <c r="D6" s="217" t="s">
        <v>395</v>
      </c>
      <c r="E6" s="218"/>
      <c r="F6" s="218"/>
      <c r="G6" s="218"/>
      <c r="H6" s="218"/>
      <c r="I6" s="219" t="s">
        <v>1682</v>
      </c>
      <c r="J6" s="220"/>
      <c r="K6" s="219" t="s">
        <v>1683</v>
      </c>
      <c r="L6" s="220"/>
      <c r="M6" s="239">
        <v>164519.17000000001</v>
      </c>
      <c r="N6" s="221">
        <f>VLOOKUP(A6,[1]Bal032022!A:N,14,0)</f>
        <v>0</v>
      </c>
    </row>
    <row r="7" spans="1:14" x14ac:dyDescent="0.2">
      <c r="A7" s="216" t="s">
        <v>398</v>
      </c>
      <c r="B7" s="217" t="s">
        <v>399</v>
      </c>
      <c r="C7" s="210" t="s">
        <v>377</v>
      </c>
      <c r="D7" s="217" t="s">
        <v>395</v>
      </c>
      <c r="E7" s="218"/>
      <c r="F7" s="218"/>
      <c r="G7" s="218"/>
      <c r="H7" s="218"/>
      <c r="I7" s="219" t="s">
        <v>1682</v>
      </c>
      <c r="J7" s="220"/>
      <c r="K7" s="219" t="s">
        <v>1683</v>
      </c>
      <c r="L7" s="220"/>
      <c r="M7" s="239">
        <v>164519.17000000001</v>
      </c>
      <c r="N7" s="221">
        <f>VLOOKUP(A7,[1]Bal032022!A:N,14,0)</f>
        <v>0</v>
      </c>
    </row>
    <row r="8" spans="1:14" x14ac:dyDescent="0.2">
      <c r="A8" s="216" t="s">
        <v>400</v>
      </c>
      <c r="B8" s="217" t="s">
        <v>401</v>
      </c>
      <c r="C8" s="210" t="s">
        <v>377</v>
      </c>
      <c r="D8" s="217" t="s">
        <v>402</v>
      </c>
      <c r="E8" s="218"/>
      <c r="F8" s="218"/>
      <c r="G8" s="218"/>
      <c r="H8" s="218"/>
      <c r="I8" s="219" t="s">
        <v>1684</v>
      </c>
      <c r="J8" s="220"/>
      <c r="K8" s="219" t="s">
        <v>1684</v>
      </c>
      <c r="L8" s="220"/>
      <c r="M8" s="219">
        <v>0</v>
      </c>
      <c r="N8" s="221">
        <f>VLOOKUP(A8,[1]Bal032022!A:N,14,0)</f>
        <v>0</v>
      </c>
    </row>
    <row r="9" spans="1:14" x14ac:dyDescent="0.2">
      <c r="A9" s="222" t="s">
        <v>404</v>
      </c>
      <c r="B9" s="223" t="s">
        <v>405</v>
      </c>
      <c r="C9" s="210" t="s">
        <v>377</v>
      </c>
      <c r="D9" s="223" t="s">
        <v>406</v>
      </c>
      <c r="E9" s="224"/>
      <c r="F9" s="224"/>
      <c r="G9" s="224"/>
      <c r="H9" s="224"/>
      <c r="I9" s="225" t="s">
        <v>1684</v>
      </c>
      <c r="J9" s="226"/>
      <c r="K9" s="225" t="s">
        <v>1684</v>
      </c>
      <c r="L9" s="226"/>
      <c r="M9" s="225">
        <v>0</v>
      </c>
      <c r="N9" s="221">
        <f>VLOOKUP(A9,[1]Bal032022!A:N,14,0)</f>
        <v>0</v>
      </c>
    </row>
    <row r="10" spans="1:14" x14ac:dyDescent="0.2">
      <c r="A10" s="227" t="s">
        <v>377</v>
      </c>
      <c r="B10" s="228" t="s">
        <v>377</v>
      </c>
      <c r="C10" s="210" t="s">
        <v>377</v>
      </c>
      <c r="D10" s="228" t="s">
        <v>377</v>
      </c>
      <c r="E10" s="229"/>
      <c r="F10" s="229"/>
      <c r="G10" s="229"/>
      <c r="H10" s="229"/>
      <c r="I10" s="229"/>
      <c r="J10" s="229"/>
      <c r="K10" s="229"/>
      <c r="L10" s="229"/>
      <c r="M10" s="229"/>
      <c r="N10" s="221" t="e">
        <f>VLOOKUP(A10,[1]Bal032022!A:N,14,0)</f>
        <v>#REF!</v>
      </c>
    </row>
    <row r="11" spans="1:14" x14ac:dyDescent="0.2">
      <c r="A11" s="216" t="s">
        <v>407</v>
      </c>
      <c r="B11" s="217" t="s">
        <v>408</v>
      </c>
      <c r="C11" s="210" t="s">
        <v>377</v>
      </c>
      <c r="D11" s="217" t="s">
        <v>409</v>
      </c>
      <c r="E11" s="218"/>
      <c r="F11" s="218"/>
      <c r="G11" s="218"/>
      <c r="H11" s="218"/>
      <c r="I11" s="219" t="s">
        <v>1685</v>
      </c>
      <c r="J11" s="220"/>
      <c r="K11" s="219" t="s">
        <v>1686</v>
      </c>
      <c r="L11" s="220"/>
      <c r="M11" s="239">
        <v>3101.02</v>
      </c>
      <c r="N11" s="221">
        <f>VLOOKUP(A11,[1]Bal032022!A:N,14,0)</f>
        <v>0</v>
      </c>
    </row>
    <row r="12" spans="1:14" x14ac:dyDescent="0.2">
      <c r="A12" s="222" t="s">
        <v>412</v>
      </c>
      <c r="B12" s="223" t="s">
        <v>413</v>
      </c>
      <c r="C12" s="210" t="s">
        <v>377</v>
      </c>
      <c r="D12" s="223" t="s">
        <v>414</v>
      </c>
      <c r="E12" s="224"/>
      <c r="F12" s="224"/>
      <c r="G12" s="224"/>
      <c r="H12" s="224"/>
      <c r="I12" s="225" t="s">
        <v>1687</v>
      </c>
      <c r="J12" s="226"/>
      <c r="K12" s="225" t="s">
        <v>1688</v>
      </c>
      <c r="L12" s="226"/>
      <c r="M12" s="240">
        <v>-1645.42</v>
      </c>
      <c r="N12" s="221">
        <f>VLOOKUP(A12,[1]Bal032022!A:N,14,0)</f>
        <v>0</v>
      </c>
    </row>
    <row r="13" spans="1:14" x14ac:dyDescent="0.2">
      <c r="A13" s="222" t="s">
        <v>417</v>
      </c>
      <c r="B13" s="223" t="s">
        <v>418</v>
      </c>
      <c r="C13" s="210" t="s">
        <v>377</v>
      </c>
      <c r="D13" s="223" t="s">
        <v>419</v>
      </c>
      <c r="E13" s="224"/>
      <c r="F13" s="224"/>
      <c r="G13" s="224"/>
      <c r="H13" s="224"/>
      <c r="I13" s="225" t="s">
        <v>1689</v>
      </c>
      <c r="J13" s="226"/>
      <c r="K13" s="225" t="s">
        <v>1690</v>
      </c>
      <c r="L13" s="226"/>
      <c r="M13" s="240">
        <v>5168.84</v>
      </c>
      <c r="N13" s="221">
        <f>VLOOKUP(A13,[1]Bal032022!A:N,14,0)</f>
        <v>0</v>
      </c>
    </row>
    <row r="14" spans="1:14" x14ac:dyDescent="0.2">
      <c r="A14" s="222" t="s">
        <v>422</v>
      </c>
      <c r="B14" s="223" t="s">
        <v>423</v>
      </c>
      <c r="C14" s="210" t="s">
        <v>377</v>
      </c>
      <c r="D14" s="223" t="s">
        <v>424</v>
      </c>
      <c r="E14" s="224"/>
      <c r="F14" s="224"/>
      <c r="G14" s="224"/>
      <c r="H14" s="224"/>
      <c r="I14" s="225" t="s">
        <v>425</v>
      </c>
      <c r="J14" s="226"/>
      <c r="K14" s="225" t="s">
        <v>426</v>
      </c>
      <c r="L14" s="226"/>
      <c r="M14" s="225">
        <v>-59.95</v>
      </c>
      <c r="N14" s="221">
        <f>VLOOKUP(A14,[1]Bal032022!A:N,14,0)</f>
        <v>0</v>
      </c>
    </row>
    <row r="15" spans="1:14" x14ac:dyDescent="0.2">
      <c r="A15" s="222" t="s">
        <v>427</v>
      </c>
      <c r="B15" s="223" t="s">
        <v>428</v>
      </c>
      <c r="C15" s="210" t="s">
        <v>377</v>
      </c>
      <c r="D15" s="223" t="s">
        <v>429</v>
      </c>
      <c r="E15" s="224"/>
      <c r="F15" s="224"/>
      <c r="G15" s="224"/>
      <c r="H15" s="224"/>
      <c r="I15" s="225" t="s">
        <v>430</v>
      </c>
      <c r="J15" s="226"/>
      <c r="K15" s="225" t="s">
        <v>1691</v>
      </c>
      <c r="L15" s="226"/>
      <c r="M15" s="225">
        <v>-362.45</v>
      </c>
      <c r="N15" s="221">
        <f>VLOOKUP(A15,[1]Bal032022!A:N,14,0)</f>
        <v>0</v>
      </c>
    </row>
    <row r="16" spans="1:14" x14ac:dyDescent="0.2">
      <c r="A16" s="227" t="s">
        <v>377</v>
      </c>
      <c r="B16" s="228" t="s">
        <v>377</v>
      </c>
      <c r="C16" s="210" t="s">
        <v>377</v>
      </c>
      <c r="D16" s="228" t="s">
        <v>377</v>
      </c>
      <c r="E16" s="229"/>
      <c r="F16" s="229"/>
      <c r="G16" s="229"/>
      <c r="H16" s="229"/>
      <c r="I16" s="229"/>
      <c r="J16" s="229"/>
      <c r="K16" s="229"/>
      <c r="L16" s="229"/>
      <c r="M16" s="229"/>
      <c r="N16" s="221" t="e">
        <f>VLOOKUP(A16,[1]Bal032022!A:N,14,0)</f>
        <v>#REF!</v>
      </c>
    </row>
    <row r="17" spans="1:14" x14ac:dyDescent="0.2">
      <c r="A17" s="216" t="s">
        <v>432</v>
      </c>
      <c r="B17" s="217" t="s">
        <v>433</v>
      </c>
      <c r="C17" s="210" t="s">
        <v>377</v>
      </c>
      <c r="D17" s="217" t="s">
        <v>434</v>
      </c>
      <c r="E17" s="218"/>
      <c r="F17" s="218"/>
      <c r="G17" s="218"/>
      <c r="H17" s="218"/>
      <c r="I17" s="219" t="s">
        <v>1692</v>
      </c>
      <c r="J17" s="220"/>
      <c r="K17" s="219" t="s">
        <v>1693</v>
      </c>
      <c r="L17" s="220"/>
      <c r="M17" s="219">
        <v>-413.96</v>
      </c>
      <c r="N17" s="221">
        <f>VLOOKUP(A17,[1]Bal032022!A:N,14,0)</f>
        <v>0</v>
      </c>
    </row>
    <row r="18" spans="1:14" x14ac:dyDescent="0.2">
      <c r="A18" s="222" t="s">
        <v>437</v>
      </c>
      <c r="B18" s="223" t="s">
        <v>438</v>
      </c>
      <c r="C18" s="210" t="s">
        <v>377</v>
      </c>
      <c r="D18" s="223" t="s">
        <v>439</v>
      </c>
      <c r="E18" s="224"/>
      <c r="F18" s="224"/>
      <c r="G18" s="224"/>
      <c r="H18" s="224"/>
      <c r="I18" s="225" t="s">
        <v>1694</v>
      </c>
      <c r="J18" s="226"/>
      <c r="K18" s="225" t="s">
        <v>1694</v>
      </c>
      <c r="L18" s="226"/>
      <c r="M18" s="225">
        <v>0</v>
      </c>
      <c r="N18" s="221" t="e">
        <f>VLOOKUP(A18,[1]Bal032022!A:N,14,0)</f>
        <v>#N/A</v>
      </c>
    </row>
    <row r="19" spans="1:14" x14ac:dyDescent="0.2">
      <c r="A19" s="222" t="s">
        <v>441</v>
      </c>
      <c r="B19" s="223" t="s">
        <v>442</v>
      </c>
      <c r="C19" s="210" t="s">
        <v>377</v>
      </c>
      <c r="D19" s="223" t="s">
        <v>443</v>
      </c>
      <c r="E19" s="224"/>
      <c r="F19" s="224"/>
      <c r="G19" s="224"/>
      <c r="H19" s="224"/>
      <c r="I19" s="225" t="s">
        <v>1695</v>
      </c>
      <c r="J19" s="226"/>
      <c r="K19" s="225" t="s">
        <v>1696</v>
      </c>
      <c r="L19" s="226"/>
      <c r="M19" s="225">
        <v>-413.96</v>
      </c>
      <c r="N19" s="221" t="e">
        <f>VLOOKUP(A19,[1]Bal032022!A:N,14,0)</f>
        <v>#N/A</v>
      </c>
    </row>
    <row r="20" spans="1:14" x14ac:dyDescent="0.2">
      <c r="A20" s="227" t="s">
        <v>377</v>
      </c>
      <c r="B20" s="228" t="s">
        <v>377</v>
      </c>
      <c r="C20" s="210" t="s">
        <v>377</v>
      </c>
      <c r="D20" s="228" t="s">
        <v>377</v>
      </c>
      <c r="E20" s="229"/>
      <c r="F20" s="229"/>
      <c r="G20" s="229"/>
      <c r="H20" s="229"/>
      <c r="I20" s="229"/>
      <c r="J20" s="229"/>
      <c r="K20" s="229"/>
      <c r="L20" s="229"/>
      <c r="M20" s="229"/>
      <c r="N20" s="221" t="e">
        <f>VLOOKUP(A20,[1]Bal032022!A:N,14,0)</f>
        <v>#REF!</v>
      </c>
    </row>
    <row r="21" spans="1:14" x14ac:dyDescent="0.2">
      <c r="A21" s="216" t="s">
        <v>446</v>
      </c>
      <c r="B21" s="217" t="s">
        <v>447</v>
      </c>
      <c r="C21" s="210" t="s">
        <v>377</v>
      </c>
      <c r="D21" s="217" t="s">
        <v>448</v>
      </c>
      <c r="E21" s="218"/>
      <c r="F21" s="218"/>
      <c r="G21" s="218"/>
      <c r="H21" s="218"/>
      <c r="I21" s="219" t="s">
        <v>1697</v>
      </c>
      <c r="J21" s="220"/>
      <c r="K21" s="219" t="s">
        <v>1698</v>
      </c>
      <c r="L21" s="220"/>
      <c r="M21" s="239">
        <v>236162.19</v>
      </c>
      <c r="N21" s="221">
        <f>VLOOKUP(A21,[1]Bal032022!A:N,14,0)</f>
        <v>0</v>
      </c>
    </row>
    <row r="22" spans="1:14" x14ac:dyDescent="0.2">
      <c r="A22" s="222" t="s">
        <v>451</v>
      </c>
      <c r="B22" s="223" t="s">
        <v>452</v>
      </c>
      <c r="C22" s="210" t="s">
        <v>377</v>
      </c>
      <c r="D22" s="223" t="s">
        <v>453</v>
      </c>
      <c r="E22" s="224"/>
      <c r="F22" s="224"/>
      <c r="G22" s="224"/>
      <c r="H22" s="224"/>
      <c r="I22" s="225" t="s">
        <v>1699</v>
      </c>
      <c r="J22" s="226"/>
      <c r="K22" s="225" t="s">
        <v>1700</v>
      </c>
      <c r="L22" s="226"/>
      <c r="M22" s="240">
        <v>-160855.97</v>
      </c>
      <c r="N22" s="221">
        <f>VLOOKUP(A22,[1]Bal032022!A:N,14,0)</f>
        <v>0</v>
      </c>
    </row>
    <row r="23" spans="1:14" x14ac:dyDescent="0.2">
      <c r="A23" s="222" t="s">
        <v>456</v>
      </c>
      <c r="B23" s="223" t="s">
        <v>457</v>
      </c>
      <c r="C23" s="210" t="s">
        <v>377</v>
      </c>
      <c r="D23" s="223" t="s">
        <v>458</v>
      </c>
      <c r="E23" s="224"/>
      <c r="F23" s="224"/>
      <c r="G23" s="224"/>
      <c r="H23" s="224"/>
      <c r="I23" s="225" t="s">
        <v>1701</v>
      </c>
      <c r="J23" s="226"/>
      <c r="K23" s="225" t="s">
        <v>425</v>
      </c>
      <c r="L23" s="226"/>
      <c r="M23" s="225">
        <v>754.52</v>
      </c>
      <c r="N23" s="221">
        <f>VLOOKUP(A23,[1]Bal032022!A:N,14,0)</f>
        <v>0</v>
      </c>
    </row>
    <row r="24" spans="1:14" x14ac:dyDescent="0.2">
      <c r="A24" s="222" t="s">
        <v>460</v>
      </c>
      <c r="B24" s="223" t="s">
        <v>461</v>
      </c>
      <c r="C24" s="210" t="s">
        <v>377</v>
      </c>
      <c r="D24" s="223" t="s">
        <v>462</v>
      </c>
      <c r="E24" s="224"/>
      <c r="F24" s="224"/>
      <c r="G24" s="224"/>
      <c r="H24" s="224"/>
      <c r="I24" s="225" t="s">
        <v>1702</v>
      </c>
      <c r="J24" s="226"/>
      <c r="K24" s="225" t="s">
        <v>1703</v>
      </c>
      <c r="L24" s="226"/>
      <c r="M24" s="240">
        <v>17690.009999999998</v>
      </c>
      <c r="N24" s="221">
        <f>VLOOKUP(A24,[1]Bal032022!A:N,14,0)</f>
        <v>0</v>
      </c>
    </row>
    <row r="25" spans="1:14" x14ac:dyDescent="0.2">
      <c r="A25" s="222" t="s">
        <v>465</v>
      </c>
      <c r="B25" s="223" t="s">
        <v>466</v>
      </c>
      <c r="C25" s="210" t="s">
        <v>377</v>
      </c>
      <c r="D25" s="223" t="s">
        <v>467</v>
      </c>
      <c r="E25" s="224"/>
      <c r="F25" s="224"/>
      <c r="G25" s="224"/>
      <c r="H25" s="224"/>
      <c r="I25" s="225" t="s">
        <v>1704</v>
      </c>
      <c r="J25" s="226"/>
      <c r="K25" s="225" t="s">
        <v>1705</v>
      </c>
      <c r="L25" s="226"/>
      <c r="M25" s="240">
        <v>369104.63</v>
      </c>
      <c r="N25" s="221">
        <f>VLOOKUP(A25,[1]Bal032022!A:N,14,0)</f>
        <v>0</v>
      </c>
    </row>
    <row r="26" spans="1:14" x14ac:dyDescent="0.2">
      <c r="A26" s="222" t="s">
        <v>470</v>
      </c>
      <c r="B26" s="223" t="s">
        <v>471</v>
      </c>
      <c r="C26" s="210" t="s">
        <v>377</v>
      </c>
      <c r="D26" s="223" t="s">
        <v>472</v>
      </c>
      <c r="E26" s="224"/>
      <c r="F26" s="224"/>
      <c r="G26" s="224"/>
      <c r="H26" s="224"/>
      <c r="I26" s="225" t="s">
        <v>1706</v>
      </c>
      <c r="J26" s="226"/>
      <c r="K26" s="225" t="s">
        <v>1707</v>
      </c>
      <c r="L26" s="226"/>
      <c r="M26" s="240">
        <v>9469</v>
      </c>
      <c r="N26" s="221">
        <f>VLOOKUP(A26,[1]Bal032022!A:N,14,0)</f>
        <v>0</v>
      </c>
    </row>
    <row r="27" spans="1:14" x14ac:dyDescent="0.2">
      <c r="A27" s="227" t="s">
        <v>377</v>
      </c>
      <c r="B27" s="228" t="s">
        <v>377</v>
      </c>
      <c r="C27" s="210" t="s">
        <v>377</v>
      </c>
      <c r="D27" s="228" t="s">
        <v>377</v>
      </c>
      <c r="E27" s="229"/>
      <c r="F27" s="229"/>
      <c r="G27" s="229"/>
      <c r="H27" s="229"/>
      <c r="I27" s="229"/>
      <c r="J27" s="229"/>
      <c r="K27" s="229"/>
      <c r="L27" s="229"/>
      <c r="M27" s="229"/>
      <c r="N27" s="221" t="e">
        <f>VLOOKUP(A27,[1]Bal032022!A:N,14,0)</f>
        <v>#REF!</v>
      </c>
    </row>
    <row r="28" spans="1:14" x14ac:dyDescent="0.2">
      <c r="A28" s="216" t="s">
        <v>475</v>
      </c>
      <c r="B28" s="217" t="s">
        <v>476</v>
      </c>
      <c r="C28" s="210" t="s">
        <v>377</v>
      </c>
      <c r="D28" s="217" t="s">
        <v>477</v>
      </c>
      <c r="E28" s="218"/>
      <c r="F28" s="218"/>
      <c r="G28" s="218"/>
      <c r="H28" s="218"/>
      <c r="I28" s="219" t="s">
        <v>1708</v>
      </c>
      <c r="J28" s="220"/>
      <c r="K28" s="219" t="s">
        <v>1709</v>
      </c>
      <c r="L28" s="220"/>
      <c r="M28" s="239">
        <v>-74330.080000000002</v>
      </c>
      <c r="N28" s="221">
        <f>VLOOKUP(A28,[1]Bal032022!A:N,14,0)</f>
        <v>0</v>
      </c>
    </row>
    <row r="29" spans="1:14" x14ac:dyDescent="0.2">
      <c r="A29" s="222" t="s">
        <v>480</v>
      </c>
      <c r="B29" s="223" t="s">
        <v>481</v>
      </c>
      <c r="C29" s="210" t="s">
        <v>377</v>
      </c>
      <c r="D29" s="223" t="s">
        <v>482</v>
      </c>
      <c r="E29" s="224"/>
      <c r="F29" s="224"/>
      <c r="G29" s="224"/>
      <c r="H29" s="224"/>
      <c r="I29" s="225" t="s">
        <v>1710</v>
      </c>
      <c r="J29" s="226"/>
      <c r="K29" s="225" t="s">
        <v>425</v>
      </c>
      <c r="L29" s="226"/>
      <c r="M29" s="240">
        <v>10824.37</v>
      </c>
      <c r="N29" s="221">
        <f>VLOOKUP(A29,[1]Bal032022!A:N,14,0)</f>
        <v>0</v>
      </c>
    </row>
    <row r="30" spans="1:14" x14ac:dyDescent="0.2">
      <c r="A30" s="222" t="s">
        <v>484</v>
      </c>
      <c r="B30" s="223" t="s">
        <v>485</v>
      </c>
      <c r="C30" s="210" t="s">
        <v>377</v>
      </c>
      <c r="D30" s="223" t="s">
        <v>486</v>
      </c>
      <c r="E30" s="224"/>
      <c r="F30" s="224"/>
      <c r="G30" s="224"/>
      <c r="H30" s="224"/>
      <c r="I30" s="225" t="s">
        <v>1711</v>
      </c>
      <c r="J30" s="226"/>
      <c r="K30" s="225" t="s">
        <v>425</v>
      </c>
      <c r="L30" s="226"/>
      <c r="M30" s="225">
        <v>67.09</v>
      </c>
      <c r="N30" s="221">
        <f>VLOOKUP(A30,[1]Bal032022!A:N,14,0)</f>
        <v>0</v>
      </c>
    </row>
    <row r="31" spans="1:14" x14ac:dyDescent="0.2">
      <c r="A31" s="222" t="s">
        <v>488</v>
      </c>
      <c r="B31" s="223" t="s">
        <v>489</v>
      </c>
      <c r="C31" s="210" t="s">
        <v>377</v>
      </c>
      <c r="D31" s="223" t="s">
        <v>490</v>
      </c>
      <c r="E31" s="224"/>
      <c r="F31" s="224"/>
      <c r="G31" s="224"/>
      <c r="H31" s="224"/>
      <c r="I31" s="225" t="s">
        <v>1712</v>
      </c>
      <c r="J31" s="226"/>
      <c r="K31" s="225" t="s">
        <v>425</v>
      </c>
      <c r="L31" s="226"/>
      <c r="M31" s="240">
        <v>1594.72</v>
      </c>
      <c r="N31" s="221">
        <f>VLOOKUP(A31,[1]Bal032022!A:N,14,0)</f>
        <v>0</v>
      </c>
    </row>
    <row r="32" spans="1:14" x14ac:dyDescent="0.2">
      <c r="A32" s="222" t="s">
        <v>496</v>
      </c>
      <c r="B32" s="223" t="s">
        <v>497</v>
      </c>
      <c r="C32" s="210" t="s">
        <v>377</v>
      </c>
      <c r="D32" s="223" t="s">
        <v>498</v>
      </c>
      <c r="E32" s="224"/>
      <c r="F32" s="224"/>
      <c r="G32" s="224"/>
      <c r="H32" s="224"/>
      <c r="I32" s="225" t="s">
        <v>1713</v>
      </c>
      <c r="J32" s="226"/>
      <c r="K32" s="225" t="s">
        <v>1714</v>
      </c>
      <c r="L32" s="226"/>
      <c r="M32" s="240">
        <v>-86618.78</v>
      </c>
      <c r="N32" s="221">
        <f>VLOOKUP(A32,[1]Bal032022!A:N,14,0)</f>
        <v>0</v>
      </c>
    </row>
    <row r="33" spans="1:14" x14ac:dyDescent="0.2">
      <c r="A33" s="222" t="s">
        <v>501</v>
      </c>
      <c r="B33" s="223" t="s">
        <v>502</v>
      </c>
      <c r="C33" s="210" t="s">
        <v>377</v>
      </c>
      <c r="D33" s="223" t="s">
        <v>503</v>
      </c>
      <c r="E33" s="224"/>
      <c r="F33" s="224"/>
      <c r="G33" s="224"/>
      <c r="H33" s="224"/>
      <c r="I33" s="225" t="s">
        <v>1715</v>
      </c>
      <c r="J33" s="226"/>
      <c r="K33" s="225" t="s">
        <v>1716</v>
      </c>
      <c r="L33" s="226"/>
      <c r="M33" s="225">
        <v>-197.48</v>
      </c>
      <c r="N33" s="221" t="e">
        <f>VLOOKUP(A33,[1]Bal032022!A:N,14,0)</f>
        <v>#N/A</v>
      </c>
    </row>
    <row r="34" spans="1:14" x14ac:dyDescent="0.2">
      <c r="A34" s="227" t="s">
        <v>377</v>
      </c>
      <c r="B34" s="228" t="s">
        <v>377</v>
      </c>
      <c r="C34" s="210" t="s">
        <v>377</v>
      </c>
      <c r="D34" s="228" t="s">
        <v>377</v>
      </c>
      <c r="E34" s="229"/>
      <c r="F34" s="229"/>
      <c r="G34" s="229"/>
      <c r="H34" s="229"/>
      <c r="I34" s="229"/>
      <c r="J34" s="229"/>
      <c r="K34" s="229"/>
      <c r="L34" s="229"/>
      <c r="M34" s="229"/>
      <c r="N34" s="221" t="e">
        <f>VLOOKUP(A34,[1]Bal032022!A:N,14,0)</f>
        <v>#REF!</v>
      </c>
    </row>
    <row r="35" spans="1:14" x14ac:dyDescent="0.2">
      <c r="A35" s="216" t="s">
        <v>512</v>
      </c>
      <c r="B35" s="217" t="s">
        <v>513</v>
      </c>
      <c r="C35" s="210" t="s">
        <v>377</v>
      </c>
      <c r="D35" s="217" t="s">
        <v>514</v>
      </c>
      <c r="E35" s="218"/>
      <c r="F35" s="218"/>
      <c r="G35" s="218"/>
      <c r="H35" s="218"/>
      <c r="I35" s="219" t="s">
        <v>1717</v>
      </c>
      <c r="J35" s="220"/>
      <c r="K35" s="219" t="s">
        <v>1718</v>
      </c>
      <c r="L35" s="220"/>
      <c r="M35" s="239">
        <v>34471.660000000003</v>
      </c>
      <c r="N35" s="221">
        <f>VLOOKUP(A35,[1]Bal032022!A:N,14,0)</f>
        <v>0</v>
      </c>
    </row>
    <row r="36" spans="1:14" x14ac:dyDescent="0.2">
      <c r="A36" s="216" t="s">
        <v>517</v>
      </c>
      <c r="B36" s="217" t="s">
        <v>518</v>
      </c>
      <c r="C36" s="210" t="s">
        <v>377</v>
      </c>
      <c r="D36" s="217" t="s">
        <v>519</v>
      </c>
      <c r="E36" s="218"/>
      <c r="F36" s="218"/>
      <c r="G36" s="218"/>
      <c r="H36" s="218"/>
      <c r="I36" s="219" t="s">
        <v>1719</v>
      </c>
      <c r="J36" s="220"/>
      <c r="K36" s="219" t="s">
        <v>1720</v>
      </c>
      <c r="L36" s="220"/>
      <c r="M36" s="239">
        <v>41547.300000000003</v>
      </c>
      <c r="N36" s="221">
        <f>VLOOKUP(A36,[1]Bal032022!A:N,14,0)</f>
        <v>0</v>
      </c>
    </row>
    <row r="37" spans="1:14" x14ac:dyDescent="0.2">
      <c r="A37" s="216" t="s">
        <v>522</v>
      </c>
      <c r="B37" s="217" t="s">
        <v>523</v>
      </c>
      <c r="C37" s="210" t="s">
        <v>377</v>
      </c>
      <c r="D37" s="217" t="s">
        <v>524</v>
      </c>
      <c r="E37" s="218"/>
      <c r="F37" s="218"/>
      <c r="G37" s="218"/>
      <c r="H37" s="218"/>
      <c r="I37" s="219" t="s">
        <v>1719</v>
      </c>
      <c r="J37" s="220"/>
      <c r="K37" s="219" t="s">
        <v>1720</v>
      </c>
      <c r="L37" s="220"/>
      <c r="M37" s="239">
        <v>41547.300000000003</v>
      </c>
      <c r="N37" s="221">
        <f>VLOOKUP(A37,[1]Bal032022!A:N,14,0)</f>
        <v>0</v>
      </c>
    </row>
    <row r="38" spans="1:14" x14ac:dyDescent="0.2">
      <c r="A38" s="222" t="s">
        <v>525</v>
      </c>
      <c r="B38" s="223" t="s">
        <v>526</v>
      </c>
      <c r="C38" s="210" t="s">
        <v>377</v>
      </c>
      <c r="D38" s="223" t="s">
        <v>527</v>
      </c>
      <c r="E38" s="224"/>
      <c r="F38" s="224"/>
      <c r="G38" s="224"/>
      <c r="H38" s="224"/>
      <c r="I38" s="225" t="s">
        <v>1721</v>
      </c>
      <c r="J38" s="226"/>
      <c r="K38" s="225" t="s">
        <v>1722</v>
      </c>
      <c r="L38" s="226"/>
      <c r="M38" s="240">
        <v>81800</v>
      </c>
      <c r="N38" s="221">
        <f>VLOOKUP(A38,[1]Bal032022!A:N,14,0)</f>
        <v>0</v>
      </c>
    </row>
    <row r="39" spans="1:14" x14ac:dyDescent="0.2">
      <c r="A39" s="222" t="s">
        <v>530</v>
      </c>
      <c r="B39" s="223" t="s">
        <v>531</v>
      </c>
      <c r="C39" s="210" t="s">
        <v>377</v>
      </c>
      <c r="D39" s="223" t="s">
        <v>532</v>
      </c>
      <c r="E39" s="224"/>
      <c r="F39" s="224"/>
      <c r="G39" s="224"/>
      <c r="H39" s="224"/>
      <c r="I39" s="225" t="s">
        <v>1723</v>
      </c>
      <c r="J39" s="226"/>
      <c r="K39" s="225" t="s">
        <v>1724</v>
      </c>
      <c r="L39" s="226"/>
      <c r="M39" s="240">
        <v>-29445.7</v>
      </c>
      <c r="N39" s="221">
        <f>VLOOKUP(A39,[1]Bal032022!A:N,14,0)</f>
        <v>0</v>
      </c>
    </row>
    <row r="40" spans="1:14" x14ac:dyDescent="0.2">
      <c r="A40" s="222" t="s">
        <v>535</v>
      </c>
      <c r="B40" s="223" t="s">
        <v>536</v>
      </c>
      <c r="C40" s="210" t="s">
        <v>377</v>
      </c>
      <c r="D40" s="223" t="s">
        <v>537</v>
      </c>
      <c r="E40" s="224"/>
      <c r="F40" s="224"/>
      <c r="G40" s="224"/>
      <c r="H40" s="224"/>
      <c r="I40" s="225" t="s">
        <v>1725</v>
      </c>
      <c r="J40" s="226"/>
      <c r="K40" s="225" t="s">
        <v>1726</v>
      </c>
      <c r="L40" s="226"/>
      <c r="M40" s="240">
        <v>-8285.66</v>
      </c>
      <c r="N40" s="221">
        <f>VLOOKUP(A40,[1]Bal032022!A:N,14,0)</f>
        <v>0</v>
      </c>
    </row>
    <row r="41" spans="1:14" x14ac:dyDescent="0.2">
      <c r="A41" s="222" t="s">
        <v>540</v>
      </c>
      <c r="B41" s="223" t="s">
        <v>541</v>
      </c>
      <c r="C41" s="210" t="s">
        <v>377</v>
      </c>
      <c r="D41" s="223" t="s">
        <v>542</v>
      </c>
      <c r="E41" s="224"/>
      <c r="F41" s="224"/>
      <c r="G41" s="224"/>
      <c r="H41" s="224"/>
      <c r="I41" s="225" t="s">
        <v>425</v>
      </c>
      <c r="J41" s="226"/>
      <c r="K41" s="225" t="s">
        <v>1727</v>
      </c>
      <c r="L41" s="226"/>
      <c r="M41" s="240">
        <v>-2521.34</v>
      </c>
      <c r="N41" s="221">
        <f>VLOOKUP(A41,[1]Bal032022!A:N,14,0)</f>
        <v>0</v>
      </c>
    </row>
    <row r="42" spans="1:14" x14ac:dyDescent="0.2">
      <c r="A42" s="227" t="s">
        <v>377</v>
      </c>
      <c r="B42" s="228" t="s">
        <v>377</v>
      </c>
      <c r="C42" s="210" t="s">
        <v>377</v>
      </c>
      <c r="D42" s="228" t="s">
        <v>377</v>
      </c>
      <c r="E42" s="229"/>
      <c r="F42" s="229"/>
      <c r="G42" s="229"/>
      <c r="H42" s="229"/>
      <c r="I42" s="229"/>
      <c r="J42" s="229"/>
      <c r="K42" s="229"/>
      <c r="L42" s="229"/>
      <c r="M42" s="229"/>
      <c r="N42" s="221" t="e">
        <f>VLOOKUP(A42,[1]Bal032022!A:N,14,0)</f>
        <v>#REF!</v>
      </c>
    </row>
    <row r="43" spans="1:14" x14ac:dyDescent="0.2">
      <c r="A43" s="216" t="s">
        <v>545</v>
      </c>
      <c r="B43" s="217" t="s">
        <v>546</v>
      </c>
      <c r="C43" s="210" t="s">
        <v>377</v>
      </c>
      <c r="D43" s="217" t="s">
        <v>547</v>
      </c>
      <c r="E43" s="218"/>
      <c r="F43" s="218"/>
      <c r="G43" s="218"/>
      <c r="H43" s="218"/>
      <c r="I43" s="219" t="s">
        <v>1728</v>
      </c>
      <c r="J43" s="220"/>
      <c r="K43" s="219" t="s">
        <v>1729</v>
      </c>
      <c r="L43" s="220"/>
      <c r="M43" s="239">
        <v>-2934.11</v>
      </c>
      <c r="N43" s="221">
        <f>VLOOKUP(A43,[1]Bal032022!A:N,14,0)</f>
        <v>0</v>
      </c>
    </row>
    <row r="44" spans="1:14" x14ac:dyDescent="0.2">
      <c r="A44" s="216" t="s">
        <v>550</v>
      </c>
      <c r="B44" s="217" t="s">
        <v>551</v>
      </c>
      <c r="C44" s="210" t="s">
        <v>377</v>
      </c>
      <c r="D44" s="217" t="s">
        <v>552</v>
      </c>
      <c r="E44" s="218"/>
      <c r="F44" s="218"/>
      <c r="G44" s="218"/>
      <c r="H44" s="218"/>
      <c r="I44" s="219" t="s">
        <v>1728</v>
      </c>
      <c r="J44" s="220"/>
      <c r="K44" s="219" t="s">
        <v>1729</v>
      </c>
      <c r="L44" s="220"/>
      <c r="M44" s="239">
        <v>-2934.11</v>
      </c>
      <c r="N44" s="221">
        <f>VLOOKUP(A44,[1]Bal032022!A:N,14,0)</f>
        <v>0</v>
      </c>
    </row>
    <row r="45" spans="1:14" x14ac:dyDescent="0.2">
      <c r="A45" s="222" t="s">
        <v>553</v>
      </c>
      <c r="B45" s="223" t="s">
        <v>554</v>
      </c>
      <c r="C45" s="210" t="s">
        <v>377</v>
      </c>
      <c r="D45" s="223" t="s">
        <v>555</v>
      </c>
      <c r="E45" s="224"/>
      <c r="F45" s="224"/>
      <c r="G45" s="224"/>
      <c r="H45" s="224"/>
      <c r="I45" s="225" t="s">
        <v>1730</v>
      </c>
      <c r="J45" s="226"/>
      <c r="K45" s="225" t="s">
        <v>1730</v>
      </c>
      <c r="L45" s="226"/>
      <c r="M45" s="225">
        <v>0</v>
      </c>
      <c r="N45" s="221">
        <f>VLOOKUP(A45,[1]Bal032022!A:N,14,0)</f>
        <v>0</v>
      </c>
    </row>
    <row r="46" spans="1:14" x14ac:dyDescent="0.2">
      <c r="A46" s="222" t="s">
        <v>557</v>
      </c>
      <c r="B46" s="223" t="s">
        <v>558</v>
      </c>
      <c r="C46" s="210" t="s">
        <v>377</v>
      </c>
      <c r="D46" s="223" t="s">
        <v>559</v>
      </c>
      <c r="E46" s="224"/>
      <c r="F46" s="224"/>
      <c r="G46" s="224"/>
      <c r="H46" s="224"/>
      <c r="I46" s="225" t="s">
        <v>1731</v>
      </c>
      <c r="J46" s="226"/>
      <c r="K46" s="225" t="s">
        <v>1732</v>
      </c>
      <c r="L46" s="226"/>
      <c r="M46" s="240">
        <v>-6170.7</v>
      </c>
      <c r="N46" s="221">
        <f>VLOOKUP(A46,[1]Bal032022!A:N,14,0)</f>
        <v>0</v>
      </c>
    </row>
    <row r="47" spans="1:14" x14ac:dyDescent="0.2">
      <c r="A47" s="222" t="s">
        <v>571</v>
      </c>
      <c r="B47" s="223" t="s">
        <v>572</v>
      </c>
      <c r="C47" s="210" t="s">
        <v>377</v>
      </c>
      <c r="D47" s="223" t="s">
        <v>573</v>
      </c>
      <c r="E47" s="224"/>
      <c r="F47" s="224"/>
      <c r="G47" s="224"/>
      <c r="H47" s="224"/>
      <c r="I47" s="225" t="s">
        <v>1733</v>
      </c>
      <c r="J47" s="226"/>
      <c r="K47" s="225" t="s">
        <v>425</v>
      </c>
      <c r="L47" s="226"/>
      <c r="M47" s="240">
        <v>3236.59</v>
      </c>
      <c r="N47" s="221" t="e">
        <f>VLOOKUP(A47,[1]Bal032022!A:N,14,0)</f>
        <v>#N/A</v>
      </c>
    </row>
    <row r="48" spans="1:14" x14ac:dyDescent="0.2">
      <c r="A48" s="227" t="s">
        <v>377</v>
      </c>
      <c r="B48" s="228" t="s">
        <v>377</v>
      </c>
      <c r="C48" s="210" t="s">
        <v>377</v>
      </c>
      <c r="D48" s="228" t="s">
        <v>377</v>
      </c>
      <c r="E48" s="229"/>
      <c r="F48" s="229"/>
      <c r="G48" s="229"/>
      <c r="H48" s="229"/>
      <c r="I48" s="229"/>
      <c r="J48" s="229"/>
      <c r="K48" s="229"/>
      <c r="L48" s="229"/>
      <c r="M48" s="229"/>
      <c r="N48" s="221" t="e">
        <f>VLOOKUP(A48,[1]Bal032022!A:N,14,0)</f>
        <v>#REF!</v>
      </c>
    </row>
    <row r="49" spans="1:14" x14ac:dyDescent="0.2">
      <c r="A49" s="216" t="s">
        <v>575</v>
      </c>
      <c r="B49" s="217" t="s">
        <v>576</v>
      </c>
      <c r="C49" s="210" t="s">
        <v>377</v>
      </c>
      <c r="D49" s="217" t="s">
        <v>577</v>
      </c>
      <c r="E49" s="218"/>
      <c r="F49" s="218"/>
      <c r="G49" s="218"/>
      <c r="H49" s="218"/>
      <c r="I49" s="219" t="s">
        <v>425</v>
      </c>
      <c r="J49" s="220"/>
      <c r="K49" s="219" t="s">
        <v>1734</v>
      </c>
      <c r="L49" s="220"/>
      <c r="M49" s="239">
        <v>-4141.53</v>
      </c>
      <c r="N49" s="221">
        <f>VLOOKUP(A49,[1]Bal032022!A:N,14,0)</f>
        <v>0</v>
      </c>
    </row>
    <row r="50" spans="1:14" x14ac:dyDescent="0.2">
      <c r="A50" s="216" t="s">
        <v>579</v>
      </c>
      <c r="B50" s="217" t="s">
        <v>580</v>
      </c>
      <c r="C50" s="210" t="s">
        <v>377</v>
      </c>
      <c r="D50" s="217" t="s">
        <v>577</v>
      </c>
      <c r="E50" s="218"/>
      <c r="F50" s="218"/>
      <c r="G50" s="218"/>
      <c r="H50" s="218"/>
      <c r="I50" s="219" t="s">
        <v>425</v>
      </c>
      <c r="J50" s="220"/>
      <c r="K50" s="219" t="s">
        <v>1734</v>
      </c>
      <c r="L50" s="220"/>
      <c r="M50" s="239">
        <v>-4141.53</v>
      </c>
      <c r="N50" s="221">
        <f>VLOOKUP(A50,[1]Bal032022!A:N,14,0)</f>
        <v>0</v>
      </c>
    </row>
    <row r="51" spans="1:14" x14ac:dyDescent="0.2">
      <c r="A51" s="222" t="s">
        <v>581</v>
      </c>
      <c r="B51" s="223" t="s">
        <v>582</v>
      </c>
      <c r="C51" s="210" t="s">
        <v>377</v>
      </c>
      <c r="D51" s="223" t="s">
        <v>583</v>
      </c>
      <c r="E51" s="224"/>
      <c r="F51" s="224"/>
      <c r="G51" s="224"/>
      <c r="H51" s="224"/>
      <c r="I51" s="225" t="s">
        <v>425</v>
      </c>
      <c r="J51" s="226"/>
      <c r="K51" s="225" t="s">
        <v>1734</v>
      </c>
      <c r="L51" s="226"/>
      <c r="M51" s="240">
        <v>-4141.53</v>
      </c>
      <c r="N51" s="221">
        <f>VLOOKUP(A51,[1]Bal032022!A:N,14,0)</f>
        <v>0</v>
      </c>
    </row>
    <row r="52" spans="1:14" x14ac:dyDescent="0.2">
      <c r="A52" s="227" t="s">
        <v>377</v>
      </c>
      <c r="B52" s="228" t="s">
        <v>377</v>
      </c>
      <c r="C52" s="210" t="s">
        <v>377</v>
      </c>
      <c r="D52" s="228" t="s">
        <v>377</v>
      </c>
      <c r="E52" s="229"/>
      <c r="F52" s="229"/>
      <c r="G52" s="229"/>
      <c r="H52" s="229"/>
      <c r="I52" s="229"/>
      <c r="J52" s="229"/>
      <c r="K52" s="229"/>
      <c r="L52" s="229"/>
      <c r="M52" s="229"/>
      <c r="N52" s="221" t="e">
        <f>VLOOKUP(A52,[1]Bal032022!A:N,14,0)</f>
        <v>#REF!</v>
      </c>
    </row>
    <row r="53" spans="1:14" x14ac:dyDescent="0.2">
      <c r="A53" s="216" t="s">
        <v>584</v>
      </c>
      <c r="B53" s="217" t="s">
        <v>585</v>
      </c>
      <c r="C53" s="210" t="s">
        <v>377</v>
      </c>
      <c r="D53" s="217" t="s">
        <v>586</v>
      </c>
      <c r="E53" s="218"/>
      <c r="F53" s="218"/>
      <c r="G53" s="218"/>
      <c r="H53" s="218"/>
      <c r="I53" s="219" t="s">
        <v>1735</v>
      </c>
      <c r="J53" s="220"/>
      <c r="K53" s="219" t="s">
        <v>1736</v>
      </c>
      <c r="L53" s="220"/>
      <c r="M53" s="239">
        <v>-16157.8</v>
      </c>
      <c r="N53" s="221">
        <f>VLOOKUP(A53,[1]Bal032022!A:N,14,0)</f>
        <v>0</v>
      </c>
    </row>
    <row r="54" spans="1:14" x14ac:dyDescent="0.2">
      <c r="A54" s="216" t="s">
        <v>588</v>
      </c>
      <c r="B54" s="217" t="s">
        <v>589</v>
      </c>
      <c r="C54" s="210" t="s">
        <v>377</v>
      </c>
      <c r="D54" s="217" t="s">
        <v>590</v>
      </c>
      <c r="E54" s="218"/>
      <c r="F54" s="218"/>
      <c r="G54" s="218"/>
      <c r="H54" s="218"/>
      <c r="I54" s="219" t="s">
        <v>1735</v>
      </c>
      <c r="J54" s="220"/>
      <c r="K54" s="219" t="s">
        <v>1736</v>
      </c>
      <c r="L54" s="220"/>
      <c r="M54" s="239">
        <v>-16157.8</v>
      </c>
      <c r="N54" s="221">
        <f>VLOOKUP(A54,[1]Bal032022!A:N,14,0)</f>
        <v>0</v>
      </c>
    </row>
    <row r="55" spans="1:14" x14ac:dyDescent="0.2">
      <c r="A55" s="216" t="s">
        <v>1737</v>
      </c>
      <c r="B55" s="217" t="s">
        <v>1738</v>
      </c>
      <c r="C55" s="210" t="s">
        <v>377</v>
      </c>
      <c r="D55" s="217" t="s">
        <v>1739</v>
      </c>
      <c r="E55" s="218"/>
      <c r="F55" s="218"/>
      <c r="G55" s="218"/>
      <c r="H55" s="218"/>
      <c r="I55" s="219" t="s">
        <v>1735</v>
      </c>
      <c r="J55" s="220"/>
      <c r="K55" s="219" t="s">
        <v>425</v>
      </c>
      <c r="L55" s="220"/>
      <c r="M55" s="239">
        <v>3298</v>
      </c>
      <c r="N55" s="221" t="e">
        <f>VLOOKUP(A55,[1]Bal032022!A:N,14,0)</f>
        <v>#N/A</v>
      </c>
    </row>
    <row r="56" spans="1:14" x14ac:dyDescent="0.2">
      <c r="A56" s="216" t="s">
        <v>1740</v>
      </c>
      <c r="B56" s="217" t="s">
        <v>1741</v>
      </c>
      <c r="C56" s="210" t="s">
        <v>377</v>
      </c>
      <c r="D56" s="217" t="s">
        <v>1742</v>
      </c>
      <c r="E56" s="218"/>
      <c r="F56" s="218"/>
      <c r="G56" s="218"/>
      <c r="H56" s="218"/>
      <c r="I56" s="219" t="s">
        <v>1735</v>
      </c>
      <c r="J56" s="220"/>
      <c r="K56" s="219" t="s">
        <v>425</v>
      </c>
      <c r="L56" s="220"/>
      <c r="M56" s="239">
        <v>3298</v>
      </c>
      <c r="N56" s="221" t="e">
        <f>VLOOKUP(A56,[1]Bal032022!A:N,14,0)</f>
        <v>#N/A</v>
      </c>
    </row>
    <row r="57" spans="1:14" x14ac:dyDescent="0.2">
      <c r="A57" s="222" t="s">
        <v>1743</v>
      </c>
      <c r="B57" s="223" t="s">
        <v>1744</v>
      </c>
      <c r="C57" s="210" t="s">
        <v>377</v>
      </c>
      <c r="D57" s="223" t="s">
        <v>1745</v>
      </c>
      <c r="E57" s="224"/>
      <c r="F57" s="224"/>
      <c r="G57" s="224"/>
      <c r="H57" s="224"/>
      <c r="I57" s="225" t="s">
        <v>1735</v>
      </c>
      <c r="J57" s="226"/>
      <c r="K57" s="225" t="s">
        <v>425</v>
      </c>
      <c r="L57" s="226"/>
      <c r="M57" s="240">
        <v>3298</v>
      </c>
      <c r="N57" s="221" t="e">
        <f>VLOOKUP(A57,[1]Bal032022!A:N,14,0)</f>
        <v>#N/A</v>
      </c>
    </row>
    <row r="58" spans="1:14" x14ac:dyDescent="0.2">
      <c r="A58" s="227" t="s">
        <v>377</v>
      </c>
      <c r="B58" s="228" t="s">
        <v>377</v>
      </c>
      <c r="C58" s="210" t="s">
        <v>377</v>
      </c>
      <c r="D58" s="228" t="s">
        <v>377</v>
      </c>
      <c r="E58" s="229"/>
      <c r="F58" s="229"/>
      <c r="G58" s="229"/>
      <c r="H58" s="229"/>
      <c r="I58" s="229"/>
      <c r="J58" s="229"/>
      <c r="K58" s="229"/>
      <c r="L58" s="229"/>
      <c r="M58" s="229"/>
      <c r="N58" s="221" t="e">
        <f>VLOOKUP(A58,[1]Bal032022!A:N,14,0)</f>
        <v>#REF!</v>
      </c>
    </row>
    <row r="59" spans="1:14" x14ac:dyDescent="0.2">
      <c r="A59" s="216" t="s">
        <v>591</v>
      </c>
      <c r="B59" s="217" t="s">
        <v>592</v>
      </c>
      <c r="C59" s="210" t="s">
        <v>377</v>
      </c>
      <c r="D59" s="217" t="s">
        <v>593</v>
      </c>
      <c r="E59" s="218"/>
      <c r="F59" s="218"/>
      <c r="G59" s="218"/>
      <c r="H59" s="218"/>
      <c r="I59" s="219" t="s">
        <v>425</v>
      </c>
      <c r="J59" s="220"/>
      <c r="K59" s="219" t="s">
        <v>1736</v>
      </c>
      <c r="L59" s="220"/>
      <c r="M59" s="239">
        <v>-19455.8</v>
      </c>
      <c r="N59" s="221">
        <f>VLOOKUP(A59,[1]Bal032022!A:N,14,0)</f>
        <v>0</v>
      </c>
    </row>
    <row r="60" spans="1:14" x14ac:dyDescent="0.2">
      <c r="A60" s="216" t="s">
        <v>594</v>
      </c>
      <c r="B60" s="217" t="s">
        <v>595</v>
      </c>
      <c r="C60" s="210" t="s">
        <v>377</v>
      </c>
      <c r="D60" s="217" t="s">
        <v>596</v>
      </c>
      <c r="E60" s="218"/>
      <c r="F60" s="218"/>
      <c r="G60" s="218"/>
      <c r="H60" s="218"/>
      <c r="I60" s="219" t="s">
        <v>425</v>
      </c>
      <c r="J60" s="220"/>
      <c r="K60" s="219" t="s">
        <v>1736</v>
      </c>
      <c r="L60" s="220"/>
      <c r="M60" s="239">
        <v>-19455.8</v>
      </c>
      <c r="N60" s="221">
        <f>VLOOKUP(A60,[1]Bal032022!A:N,14,0)</f>
        <v>0</v>
      </c>
    </row>
    <row r="61" spans="1:14" x14ac:dyDescent="0.2">
      <c r="A61" s="222" t="s">
        <v>597</v>
      </c>
      <c r="B61" s="223" t="s">
        <v>598</v>
      </c>
      <c r="C61" s="210" t="s">
        <v>377</v>
      </c>
      <c r="D61" s="223" t="s">
        <v>599</v>
      </c>
      <c r="E61" s="224"/>
      <c r="F61" s="224"/>
      <c r="G61" s="224"/>
      <c r="H61" s="224"/>
      <c r="I61" s="225" t="s">
        <v>425</v>
      </c>
      <c r="J61" s="226"/>
      <c r="K61" s="225" t="s">
        <v>1746</v>
      </c>
      <c r="L61" s="226"/>
      <c r="M61" s="240">
        <v>-4438.37</v>
      </c>
      <c r="N61" s="221">
        <f>VLOOKUP(A61,[1]Bal032022!A:N,14,0)</f>
        <v>0</v>
      </c>
    </row>
    <row r="62" spans="1:14" x14ac:dyDescent="0.2">
      <c r="A62" s="222" t="s">
        <v>601</v>
      </c>
      <c r="B62" s="223" t="s">
        <v>602</v>
      </c>
      <c r="C62" s="210" t="s">
        <v>377</v>
      </c>
      <c r="D62" s="223" t="s">
        <v>603</v>
      </c>
      <c r="E62" s="224"/>
      <c r="F62" s="224"/>
      <c r="G62" s="224"/>
      <c r="H62" s="224"/>
      <c r="I62" s="225" t="s">
        <v>425</v>
      </c>
      <c r="J62" s="226"/>
      <c r="K62" s="225" t="s">
        <v>1747</v>
      </c>
      <c r="L62" s="226"/>
      <c r="M62" s="240">
        <v>-2096.5</v>
      </c>
      <c r="N62" s="221">
        <f>VLOOKUP(A62,[1]Bal032022!A:N,14,0)</f>
        <v>0</v>
      </c>
    </row>
    <row r="63" spans="1:14" x14ac:dyDescent="0.2">
      <c r="A63" s="222" t="s">
        <v>605</v>
      </c>
      <c r="B63" s="223" t="s">
        <v>606</v>
      </c>
      <c r="C63" s="210" t="s">
        <v>377</v>
      </c>
      <c r="D63" s="223" t="s">
        <v>607</v>
      </c>
      <c r="E63" s="224"/>
      <c r="F63" s="224"/>
      <c r="G63" s="224"/>
      <c r="H63" s="224"/>
      <c r="I63" s="225" t="s">
        <v>425</v>
      </c>
      <c r="J63" s="226"/>
      <c r="K63" s="225" t="s">
        <v>608</v>
      </c>
      <c r="L63" s="226"/>
      <c r="M63" s="240">
        <v>-12829.35</v>
      </c>
      <c r="N63" s="221">
        <f>VLOOKUP(A63,[1]Bal032022!A:N,14,0)</f>
        <v>0</v>
      </c>
    </row>
    <row r="64" spans="1:14" x14ac:dyDescent="0.2">
      <c r="A64" s="222" t="s">
        <v>609</v>
      </c>
      <c r="B64" s="223" t="s">
        <v>610</v>
      </c>
      <c r="C64" s="210" t="s">
        <v>377</v>
      </c>
      <c r="D64" s="223" t="s">
        <v>611</v>
      </c>
      <c r="E64" s="224"/>
      <c r="F64" s="224"/>
      <c r="G64" s="224"/>
      <c r="H64" s="224"/>
      <c r="I64" s="225" t="s">
        <v>425</v>
      </c>
      <c r="J64" s="226"/>
      <c r="K64" s="225" t="s">
        <v>612</v>
      </c>
      <c r="L64" s="226"/>
      <c r="M64" s="225">
        <v>-91.58</v>
      </c>
      <c r="N64" s="221">
        <f>VLOOKUP(A64,[1]Bal032022!A:N,14,0)</f>
        <v>0</v>
      </c>
    </row>
    <row r="65" spans="1:14" x14ac:dyDescent="0.2">
      <c r="A65" s="227" t="s">
        <v>377</v>
      </c>
      <c r="B65" s="228" t="s">
        <v>377</v>
      </c>
      <c r="C65" s="210" t="s">
        <v>377</v>
      </c>
      <c r="D65" s="228" t="s">
        <v>377</v>
      </c>
      <c r="E65" s="229"/>
      <c r="F65" s="229"/>
      <c r="G65" s="229"/>
      <c r="H65" s="229"/>
      <c r="I65" s="229"/>
      <c r="J65" s="229"/>
      <c r="K65" s="229"/>
      <c r="L65" s="229"/>
      <c r="M65" s="229"/>
      <c r="N65" s="221" t="e">
        <f>VLOOKUP(A65,[1]Bal032022!A:N,14,0)</f>
        <v>#REF!</v>
      </c>
    </row>
    <row r="66" spans="1:14" x14ac:dyDescent="0.2">
      <c r="A66" s="216" t="s">
        <v>613</v>
      </c>
      <c r="B66" s="217" t="s">
        <v>614</v>
      </c>
      <c r="C66" s="217" t="s">
        <v>615</v>
      </c>
      <c r="D66" s="218"/>
      <c r="E66" s="218"/>
      <c r="F66" s="218"/>
      <c r="G66" s="218"/>
      <c r="H66" s="218"/>
      <c r="I66" s="219" t="s">
        <v>1748</v>
      </c>
      <c r="J66" s="220"/>
      <c r="K66" s="219" t="s">
        <v>1749</v>
      </c>
      <c r="L66" s="220"/>
      <c r="M66" s="239">
        <v>182833.03</v>
      </c>
      <c r="N66" s="221">
        <f>VLOOKUP(A66,[1]Bal032022!A:N,14,0)</f>
        <v>0</v>
      </c>
    </row>
    <row r="67" spans="1:14" x14ac:dyDescent="0.2">
      <c r="A67" s="216" t="s">
        <v>618</v>
      </c>
      <c r="B67" s="217" t="s">
        <v>619</v>
      </c>
      <c r="C67" s="210" t="s">
        <v>377</v>
      </c>
      <c r="D67" s="217" t="s">
        <v>620</v>
      </c>
      <c r="E67" s="218"/>
      <c r="F67" s="218"/>
      <c r="G67" s="218"/>
      <c r="H67" s="218"/>
      <c r="I67" s="219" t="s">
        <v>1750</v>
      </c>
      <c r="J67" s="220"/>
      <c r="K67" s="219" t="s">
        <v>1751</v>
      </c>
      <c r="L67" s="220"/>
      <c r="M67" s="239">
        <v>198990.83</v>
      </c>
      <c r="N67" s="221">
        <f>VLOOKUP(A67,[1]Bal032022!A:N,14,0)</f>
        <v>0</v>
      </c>
    </row>
    <row r="68" spans="1:14" x14ac:dyDescent="0.2">
      <c r="A68" s="216" t="s">
        <v>622</v>
      </c>
      <c r="B68" s="217" t="s">
        <v>623</v>
      </c>
      <c r="C68" s="210" t="s">
        <v>377</v>
      </c>
      <c r="D68" s="217" t="s">
        <v>624</v>
      </c>
      <c r="E68" s="218"/>
      <c r="F68" s="218"/>
      <c r="G68" s="218"/>
      <c r="H68" s="218"/>
      <c r="I68" s="219" t="s">
        <v>1750</v>
      </c>
      <c r="J68" s="220"/>
      <c r="K68" s="219" t="s">
        <v>1751</v>
      </c>
      <c r="L68" s="220"/>
      <c r="M68" s="239">
        <v>198990.83</v>
      </c>
      <c r="N68" s="221">
        <f>VLOOKUP(A68,[1]Bal032022!A:N,14,0)</f>
        <v>0</v>
      </c>
    </row>
    <row r="69" spans="1:14" x14ac:dyDescent="0.2">
      <c r="A69" s="216" t="s">
        <v>625</v>
      </c>
      <c r="B69" s="217" t="s">
        <v>626</v>
      </c>
      <c r="C69" s="210" t="s">
        <v>377</v>
      </c>
      <c r="D69" s="217" t="s">
        <v>627</v>
      </c>
      <c r="E69" s="218"/>
      <c r="F69" s="218"/>
      <c r="G69" s="218"/>
      <c r="H69" s="218"/>
      <c r="I69" s="219" t="s">
        <v>1752</v>
      </c>
      <c r="J69" s="220"/>
      <c r="K69" s="219" t="s">
        <v>1753</v>
      </c>
      <c r="L69" s="220"/>
      <c r="M69" s="239">
        <v>18123.91</v>
      </c>
      <c r="N69" s="221">
        <f>VLOOKUP(A69,[1]Bal032022!A:N,14,0)</f>
        <v>0</v>
      </c>
    </row>
    <row r="70" spans="1:14" x14ac:dyDescent="0.2">
      <c r="A70" s="216" t="s">
        <v>630</v>
      </c>
      <c r="B70" s="217" t="s">
        <v>631</v>
      </c>
      <c r="C70" s="210" t="s">
        <v>377</v>
      </c>
      <c r="D70" s="217" t="s">
        <v>627</v>
      </c>
      <c r="E70" s="218"/>
      <c r="F70" s="218"/>
      <c r="G70" s="218"/>
      <c r="H70" s="218"/>
      <c r="I70" s="219" t="s">
        <v>1754</v>
      </c>
      <c r="J70" s="220"/>
      <c r="K70" s="219" t="s">
        <v>1755</v>
      </c>
      <c r="L70" s="220"/>
      <c r="M70" s="239">
        <v>-4266.79</v>
      </c>
      <c r="N70" s="221">
        <f>VLOOKUP(A70,[1]Bal032022!A:N,14,0)</f>
        <v>0</v>
      </c>
    </row>
    <row r="71" spans="1:14" x14ac:dyDescent="0.2">
      <c r="A71" s="222" t="s">
        <v>634</v>
      </c>
      <c r="B71" s="223" t="s">
        <v>635</v>
      </c>
      <c r="C71" s="210" t="s">
        <v>377</v>
      </c>
      <c r="D71" s="223" t="s">
        <v>636</v>
      </c>
      <c r="E71" s="224"/>
      <c r="F71" s="224"/>
      <c r="G71" s="224"/>
      <c r="H71" s="224"/>
      <c r="I71" s="225" t="s">
        <v>1756</v>
      </c>
      <c r="J71" s="226"/>
      <c r="K71" s="225" t="s">
        <v>1756</v>
      </c>
      <c r="L71" s="226"/>
      <c r="M71" s="225">
        <v>0</v>
      </c>
      <c r="N71" s="221">
        <f>VLOOKUP(A71,[1]Bal032022!A:N,14,0)</f>
        <v>0</v>
      </c>
    </row>
    <row r="72" spans="1:14" x14ac:dyDescent="0.2">
      <c r="A72" s="212" t="s">
        <v>378</v>
      </c>
      <c r="B72" s="212" t="s">
        <v>379</v>
      </c>
      <c r="C72" s="212" t="s">
        <v>380</v>
      </c>
      <c r="D72" s="213"/>
      <c r="E72" s="213"/>
      <c r="F72" s="213"/>
      <c r="G72" s="213"/>
      <c r="H72" s="213"/>
      <c r="I72" s="214" t="s">
        <v>381</v>
      </c>
      <c r="J72" s="215"/>
      <c r="K72" s="214" t="s">
        <v>382</v>
      </c>
      <c r="L72" s="215"/>
      <c r="M72" s="214" t="s">
        <v>383</v>
      </c>
      <c r="N72" s="221" t="e">
        <f>VLOOKUP(A72,[1]Bal032022!A:N,14,0)</f>
        <v>#REF!</v>
      </c>
    </row>
    <row r="73" spans="1:14" x14ac:dyDescent="0.2">
      <c r="A73" s="222" t="s">
        <v>638</v>
      </c>
      <c r="B73" s="223" t="s">
        <v>639</v>
      </c>
      <c r="C73" s="210" t="s">
        <v>377</v>
      </c>
      <c r="D73" s="223" t="s">
        <v>640</v>
      </c>
      <c r="E73" s="224"/>
      <c r="F73" s="224"/>
      <c r="G73" s="224"/>
      <c r="H73" s="224"/>
      <c r="I73" s="225" t="s">
        <v>1757</v>
      </c>
      <c r="J73" s="226"/>
      <c r="K73" s="225" t="s">
        <v>1757</v>
      </c>
      <c r="L73" s="226"/>
      <c r="M73" s="225">
        <v>0</v>
      </c>
      <c r="N73" s="221" t="e">
        <f>VLOOKUP(A73,[1]Bal032022!A:N,14,0)</f>
        <v>#N/A</v>
      </c>
    </row>
    <row r="74" spans="1:14" x14ac:dyDescent="0.2">
      <c r="A74" s="222" t="s">
        <v>642</v>
      </c>
      <c r="B74" s="223" t="s">
        <v>643</v>
      </c>
      <c r="C74" s="210" t="s">
        <v>377</v>
      </c>
      <c r="D74" s="223" t="s">
        <v>644</v>
      </c>
      <c r="E74" s="224"/>
      <c r="F74" s="224"/>
      <c r="G74" s="224"/>
      <c r="H74" s="224"/>
      <c r="I74" s="225" t="s">
        <v>1758</v>
      </c>
      <c r="J74" s="226"/>
      <c r="K74" s="225" t="s">
        <v>1759</v>
      </c>
      <c r="L74" s="226"/>
      <c r="M74" s="240">
        <v>-4266.79</v>
      </c>
      <c r="N74" s="221">
        <f>VLOOKUP(A74,[1]Bal032022!A:N,14,0)</f>
        <v>0</v>
      </c>
    </row>
    <row r="75" spans="1:14" x14ac:dyDescent="0.2">
      <c r="A75" s="227" t="s">
        <v>377</v>
      </c>
      <c r="B75" s="228" t="s">
        <v>377</v>
      </c>
      <c r="C75" s="210" t="s">
        <v>377</v>
      </c>
      <c r="D75" s="228" t="s">
        <v>377</v>
      </c>
      <c r="E75" s="229"/>
      <c r="F75" s="229"/>
      <c r="G75" s="229"/>
      <c r="H75" s="229"/>
      <c r="I75" s="229"/>
      <c r="J75" s="229"/>
      <c r="K75" s="229"/>
      <c r="L75" s="229"/>
      <c r="M75" s="229"/>
      <c r="N75" s="221" t="e">
        <f>VLOOKUP(A75,[1]Bal032022!A:N,14,0)</f>
        <v>#REF!</v>
      </c>
    </row>
    <row r="76" spans="1:14" x14ac:dyDescent="0.2">
      <c r="A76" s="216" t="s">
        <v>651</v>
      </c>
      <c r="B76" s="217" t="s">
        <v>652</v>
      </c>
      <c r="C76" s="210" t="s">
        <v>377</v>
      </c>
      <c r="D76" s="217" t="s">
        <v>653</v>
      </c>
      <c r="E76" s="218"/>
      <c r="F76" s="218"/>
      <c r="G76" s="218"/>
      <c r="H76" s="218"/>
      <c r="I76" s="219" t="s">
        <v>1760</v>
      </c>
      <c r="J76" s="220"/>
      <c r="K76" s="219" t="s">
        <v>1761</v>
      </c>
      <c r="L76" s="220"/>
      <c r="M76" s="239">
        <v>22390.7</v>
      </c>
      <c r="N76" s="221">
        <f>VLOOKUP(A76,[1]Bal032022!A:N,14,0)</f>
        <v>0</v>
      </c>
    </row>
    <row r="77" spans="1:14" x14ac:dyDescent="0.2">
      <c r="A77" s="222" t="s">
        <v>656</v>
      </c>
      <c r="B77" s="223" t="s">
        <v>657</v>
      </c>
      <c r="C77" s="210" t="s">
        <v>377</v>
      </c>
      <c r="D77" s="223" t="s">
        <v>658</v>
      </c>
      <c r="E77" s="224"/>
      <c r="F77" s="224"/>
      <c r="G77" s="224"/>
      <c r="H77" s="224"/>
      <c r="I77" s="225" t="s">
        <v>1762</v>
      </c>
      <c r="J77" s="226"/>
      <c r="K77" s="225" t="s">
        <v>1763</v>
      </c>
      <c r="L77" s="226"/>
      <c r="M77" s="240">
        <v>29512.46</v>
      </c>
      <c r="N77" s="221">
        <f>VLOOKUP(A77,[1]Bal032022!A:N,14,0)</f>
        <v>0</v>
      </c>
    </row>
    <row r="78" spans="1:14" x14ac:dyDescent="0.2">
      <c r="A78" s="222" t="s">
        <v>661</v>
      </c>
      <c r="B78" s="223" t="s">
        <v>662</v>
      </c>
      <c r="C78" s="210" t="s">
        <v>377</v>
      </c>
      <c r="D78" s="223" t="s">
        <v>663</v>
      </c>
      <c r="E78" s="224"/>
      <c r="F78" s="224"/>
      <c r="G78" s="224"/>
      <c r="H78" s="224"/>
      <c r="I78" s="225" t="s">
        <v>1764</v>
      </c>
      <c r="J78" s="226"/>
      <c r="K78" s="225" t="s">
        <v>1765</v>
      </c>
      <c r="L78" s="226"/>
      <c r="M78" s="240">
        <v>-13055.49</v>
      </c>
      <c r="N78" s="221">
        <f>VLOOKUP(A78,[1]Bal032022!A:N,14,0)</f>
        <v>0</v>
      </c>
    </row>
    <row r="79" spans="1:14" x14ac:dyDescent="0.2">
      <c r="A79" s="222" t="s">
        <v>666</v>
      </c>
      <c r="B79" s="223" t="s">
        <v>667</v>
      </c>
      <c r="C79" s="210" t="s">
        <v>377</v>
      </c>
      <c r="D79" s="223" t="s">
        <v>668</v>
      </c>
      <c r="E79" s="224"/>
      <c r="F79" s="224"/>
      <c r="G79" s="224"/>
      <c r="H79" s="224"/>
      <c r="I79" s="225" t="s">
        <v>1766</v>
      </c>
      <c r="J79" s="226"/>
      <c r="K79" s="225" t="s">
        <v>1767</v>
      </c>
      <c r="L79" s="226"/>
      <c r="M79" s="240">
        <v>2360.98</v>
      </c>
      <c r="N79" s="221">
        <f>VLOOKUP(A79,[1]Bal032022!A:N,14,0)</f>
        <v>0</v>
      </c>
    </row>
    <row r="80" spans="1:14" x14ac:dyDescent="0.2">
      <c r="A80" s="222" t="s">
        <v>671</v>
      </c>
      <c r="B80" s="223" t="s">
        <v>672</v>
      </c>
      <c r="C80" s="210" t="s">
        <v>377</v>
      </c>
      <c r="D80" s="223" t="s">
        <v>673</v>
      </c>
      <c r="E80" s="224"/>
      <c r="F80" s="224"/>
      <c r="G80" s="224"/>
      <c r="H80" s="224"/>
      <c r="I80" s="225" t="s">
        <v>1768</v>
      </c>
      <c r="J80" s="226"/>
      <c r="K80" s="225" t="s">
        <v>1769</v>
      </c>
      <c r="L80" s="226"/>
      <c r="M80" s="240">
        <v>-1044.48</v>
      </c>
      <c r="N80" s="221">
        <f>VLOOKUP(A80,[1]Bal032022!A:N,14,0)</f>
        <v>0</v>
      </c>
    </row>
    <row r="81" spans="1:14" x14ac:dyDescent="0.2">
      <c r="A81" s="222" t="s">
        <v>676</v>
      </c>
      <c r="B81" s="223" t="s">
        <v>677</v>
      </c>
      <c r="C81" s="210" t="s">
        <v>377</v>
      </c>
      <c r="D81" s="223" t="s">
        <v>678</v>
      </c>
      <c r="E81" s="224"/>
      <c r="F81" s="224"/>
      <c r="G81" s="224"/>
      <c r="H81" s="224"/>
      <c r="I81" s="225" t="s">
        <v>1770</v>
      </c>
      <c r="J81" s="226"/>
      <c r="K81" s="225" t="s">
        <v>1771</v>
      </c>
      <c r="L81" s="226"/>
      <c r="M81" s="225">
        <v>295.10000000000002</v>
      </c>
      <c r="N81" s="221">
        <f>VLOOKUP(A81,[1]Bal032022!A:N,14,0)</f>
        <v>0</v>
      </c>
    </row>
    <row r="82" spans="1:14" x14ac:dyDescent="0.2">
      <c r="A82" s="222" t="s">
        <v>681</v>
      </c>
      <c r="B82" s="223" t="s">
        <v>682</v>
      </c>
      <c r="C82" s="210" t="s">
        <v>377</v>
      </c>
      <c r="D82" s="223" t="s">
        <v>683</v>
      </c>
      <c r="E82" s="224"/>
      <c r="F82" s="224"/>
      <c r="G82" s="224"/>
      <c r="H82" s="224"/>
      <c r="I82" s="225" t="s">
        <v>1772</v>
      </c>
      <c r="J82" s="226"/>
      <c r="K82" s="225" t="s">
        <v>1773</v>
      </c>
      <c r="L82" s="226"/>
      <c r="M82" s="225">
        <v>-130.58000000000001</v>
      </c>
      <c r="N82" s="221">
        <f>VLOOKUP(A82,[1]Bal032022!A:N,14,0)</f>
        <v>0</v>
      </c>
    </row>
    <row r="83" spans="1:14" x14ac:dyDescent="0.2">
      <c r="A83" s="222" t="s">
        <v>686</v>
      </c>
      <c r="B83" s="223" t="s">
        <v>687</v>
      </c>
      <c r="C83" s="210" t="s">
        <v>377</v>
      </c>
      <c r="D83" s="223" t="s">
        <v>688</v>
      </c>
      <c r="E83" s="224"/>
      <c r="F83" s="224"/>
      <c r="G83" s="224"/>
      <c r="H83" s="224"/>
      <c r="I83" s="225" t="s">
        <v>1774</v>
      </c>
      <c r="J83" s="226"/>
      <c r="K83" s="225" t="s">
        <v>1775</v>
      </c>
      <c r="L83" s="226"/>
      <c r="M83" s="240">
        <v>7985.01</v>
      </c>
      <c r="N83" s="221">
        <f>VLOOKUP(A83,[1]Bal032022!A:N,14,0)</f>
        <v>0</v>
      </c>
    </row>
    <row r="84" spans="1:14" x14ac:dyDescent="0.2">
      <c r="A84" s="222" t="s">
        <v>691</v>
      </c>
      <c r="B84" s="223" t="s">
        <v>692</v>
      </c>
      <c r="C84" s="210" t="s">
        <v>377</v>
      </c>
      <c r="D84" s="223" t="s">
        <v>693</v>
      </c>
      <c r="E84" s="224"/>
      <c r="F84" s="224"/>
      <c r="G84" s="224"/>
      <c r="H84" s="224"/>
      <c r="I84" s="225" t="s">
        <v>1776</v>
      </c>
      <c r="J84" s="226"/>
      <c r="K84" s="225" t="s">
        <v>1777</v>
      </c>
      <c r="L84" s="226"/>
      <c r="M84" s="240">
        <v>-3532.3</v>
      </c>
      <c r="N84" s="221">
        <f>VLOOKUP(A84,[1]Bal032022!A:N,14,0)</f>
        <v>0</v>
      </c>
    </row>
    <row r="85" spans="1:14" x14ac:dyDescent="0.2">
      <c r="A85" s="227" t="s">
        <v>377</v>
      </c>
      <c r="B85" s="228" t="s">
        <v>377</v>
      </c>
      <c r="C85" s="210" t="s">
        <v>377</v>
      </c>
      <c r="D85" s="228" t="s">
        <v>377</v>
      </c>
      <c r="E85" s="229"/>
      <c r="F85" s="229"/>
      <c r="G85" s="229"/>
      <c r="H85" s="229"/>
      <c r="I85" s="229"/>
      <c r="J85" s="229"/>
      <c r="K85" s="229"/>
      <c r="L85" s="229"/>
      <c r="M85" s="229"/>
      <c r="N85" s="221" t="e">
        <f>VLOOKUP(A85,[1]Bal032022!A:N,14,0)</f>
        <v>#REF!</v>
      </c>
    </row>
    <row r="86" spans="1:14" x14ac:dyDescent="0.2">
      <c r="A86" s="216" t="s">
        <v>696</v>
      </c>
      <c r="B86" s="217" t="s">
        <v>697</v>
      </c>
      <c r="C86" s="210" t="s">
        <v>377</v>
      </c>
      <c r="D86" s="217" t="s">
        <v>698</v>
      </c>
      <c r="E86" s="218"/>
      <c r="F86" s="218"/>
      <c r="G86" s="218"/>
      <c r="H86" s="218"/>
      <c r="I86" s="219" t="s">
        <v>1778</v>
      </c>
      <c r="J86" s="220"/>
      <c r="K86" s="219" t="s">
        <v>1779</v>
      </c>
      <c r="L86" s="220"/>
      <c r="M86" s="239">
        <v>-7525.5</v>
      </c>
      <c r="N86" s="221">
        <f>VLOOKUP(A86,[1]Bal032022!A:N,14,0)</f>
        <v>0</v>
      </c>
    </row>
    <row r="87" spans="1:14" x14ac:dyDescent="0.2">
      <c r="A87" s="216" t="s">
        <v>701</v>
      </c>
      <c r="B87" s="217" t="s">
        <v>702</v>
      </c>
      <c r="C87" s="210" t="s">
        <v>377</v>
      </c>
      <c r="D87" s="217" t="s">
        <v>698</v>
      </c>
      <c r="E87" s="218"/>
      <c r="F87" s="218"/>
      <c r="G87" s="218"/>
      <c r="H87" s="218"/>
      <c r="I87" s="219" t="s">
        <v>1778</v>
      </c>
      <c r="J87" s="220"/>
      <c r="K87" s="219" t="s">
        <v>1779</v>
      </c>
      <c r="L87" s="220"/>
      <c r="M87" s="239">
        <v>-7525.5</v>
      </c>
      <c r="N87" s="221">
        <f>VLOOKUP(A87,[1]Bal032022!A:N,14,0)</f>
        <v>0</v>
      </c>
    </row>
    <row r="88" spans="1:14" x14ac:dyDescent="0.2">
      <c r="A88" s="222" t="s">
        <v>703</v>
      </c>
      <c r="B88" s="223" t="s">
        <v>704</v>
      </c>
      <c r="C88" s="210" t="s">
        <v>377</v>
      </c>
      <c r="D88" s="223" t="s">
        <v>705</v>
      </c>
      <c r="E88" s="224"/>
      <c r="F88" s="224"/>
      <c r="G88" s="224"/>
      <c r="H88" s="224"/>
      <c r="I88" s="225" t="s">
        <v>1780</v>
      </c>
      <c r="J88" s="226"/>
      <c r="K88" s="225" t="s">
        <v>1781</v>
      </c>
      <c r="L88" s="226"/>
      <c r="M88" s="240">
        <v>-6769.57</v>
      </c>
      <c r="N88" s="221">
        <f>VLOOKUP(A88,[1]Bal032022!A:N,14,0)</f>
        <v>0</v>
      </c>
    </row>
    <row r="89" spans="1:14" x14ac:dyDescent="0.2">
      <c r="A89" s="222" t="s">
        <v>708</v>
      </c>
      <c r="B89" s="223" t="s">
        <v>709</v>
      </c>
      <c r="C89" s="210" t="s">
        <v>377</v>
      </c>
      <c r="D89" s="223" t="s">
        <v>710</v>
      </c>
      <c r="E89" s="224"/>
      <c r="F89" s="224"/>
      <c r="G89" s="224"/>
      <c r="H89" s="224"/>
      <c r="I89" s="225" t="s">
        <v>1782</v>
      </c>
      <c r="J89" s="226"/>
      <c r="K89" s="225" t="s">
        <v>1783</v>
      </c>
      <c r="L89" s="226"/>
      <c r="M89" s="225">
        <v>-683.92</v>
      </c>
      <c r="N89" s="221">
        <f>VLOOKUP(A89,[1]Bal032022!A:N,14,0)</f>
        <v>0</v>
      </c>
    </row>
    <row r="90" spans="1:14" x14ac:dyDescent="0.2">
      <c r="A90" s="222" t="s">
        <v>713</v>
      </c>
      <c r="B90" s="223" t="s">
        <v>714</v>
      </c>
      <c r="C90" s="210" t="s">
        <v>377</v>
      </c>
      <c r="D90" s="223" t="s">
        <v>715</v>
      </c>
      <c r="E90" s="224"/>
      <c r="F90" s="224"/>
      <c r="G90" s="224"/>
      <c r="H90" s="224"/>
      <c r="I90" s="225" t="s">
        <v>717</v>
      </c>
      <c r="J90" s="226"/>
      <c r="K90" s="225" t="s">
        <v>1784</v>
      </c>
      <c r="L90" s="226"/>
      <c r="M90" s="225">
        <v>-72.010000000000005</v>
      </c>
      <c r="N90" s="221">
        <f>VLOOKUP(A90,[1]Bal032022!A:N,14,0)</f>
        <v>0</v>
      </c>
    </row>
    <row r="91" spans="1:14" x14ac:dyDescent="0.2">
      <c r="A91" s="227" t="s">
        <v>377</v>
      </c>
      <c r="B91" s="228" t="s">
        <v>377</v>
      </c>
      <c r="C91" s="210" t="s">
        <v>377</v>
      </c>
      <c r="D91" s="228" t="s">
        <v>377</v>
      </c>
      <c r="E91" s="229"/>
      <c r="F91" s="229"/>
      <c r="G91" s="229"/>
      <c r="H91" s="229"/>
      <c r="I91" s="229"/>
      <c r="J91" s="229"/>
      <c r="K91" s="229"/>
      <c r="L91" s="229"/>
      <c r="M91" s="229"/>
      <c r="N91" s="221" t="e">
        <f>VLOOKUP(A91,[1]Bal032022!A:N,14,0)</f>
        <v>#REF!</v>
      </c>
    </row>
    <row r="92" spans="1:14" x14ac:dyDescent="0.2">
      <c r="A92" s="216" t="s">
        <v>718</v>
      </c>
      <c r="B92" s="217" t="s">
        <v>719</v>
      </c>
      <c r="C92" s="210" t="s">
        <v>377</v>
      </c>
      <c r="D92" s="217" t="s">
        <v>720</v>
      </c>
      <c r="E92" s="218"/>
      <c r="F92" s="218"/>
      <c r="G92" s="218"/>
      <c r="H92" s="218"/>
      <c r="I92" s="219" t="s">
        <v>1785</v>
      </c>
      <c r="J92" s="220"/>
      <c r="K92" s="219" t="s">
        <v>1786</v>
      </c>
      <c r="L92" s="220"/>
      <c r="M92" s="239">
        <v>-5133.6000000000004</v>
      </c>
      <c r="N92" s="221">
        <f>VLOOKUP(A92,[1]Bal032022!A:N,14,0)</f>
        <v>0</v>
      </c>
    </row>
    <row r="93" spans="1:14" x14ac:dyDescent="0.2">
      <c r="A93" s="216" t="s">
        <v>723</v>
      </c>
      <c r="B93" s="217" t="s">
        <v>724</v>
      </c>
      <c r="C93" s="210" t="s">
        <v>377</v>
      </c>
      <c r="D93" s="217" t="s">
        <v>720</v>
      </c>
      <c r="E93" s="218"/>
      <c r="F93" s="218"/>
      <c r="G93" s="218"/>
      <c r="H93" s="218"/>
      <c r="I93" s="219" t="s">
        <v>1785</v>
      </c>
      <c r="J93" s="220"/>
      <c r="K93" s="219" t="s">
        <v>1786</v>
      </c>
      <c r="L93" s="220"/>
      <c r="M93" s="239">
        <v>-5133.6000000000004</v>
      </c>
      <c r="N93" s="221">
        <f>VLOOKUP(A93,[1]Bal032022!A:N,14,0)</f>
        <v>0</v>
      </c>
    </row>
    <row r="94" spans="1:14" x14ac:dyDescent="0.2">
      <c r="A94" s="222" t="s">
        <v>725</v>
      </c>
      <c r="B94" s="223" t="s">
        <v>726</v>
      </c>
      <c r="C94" s="210" t="s">
        <v>377</v>
      </c>
      <c r="D94" s="223" t="s">
        <v>727</v>
      </c>
      <c r="E94" s="224"/>
      <c r="F94" s="224"/>
      <c r="G94" s="224"/>
      <c r="H94" s="224"/>
      <c r="I94" s="225" t="s">
        <v>1787</v>
      </c>
      <c r="J94" s="226"/>
      <c r="K94" s="225" t="s">
        <v>1788</v>
      </c>
      <c r="L94" s="226"/>
      <c r="M94" s="225">
        <v>-356.73</v>
      </c>
      <c r="N94" s="221">
        <f>VLOOKUP(A94,[1]Bal032022!A:N,14,0)</f>
        <v>0</v>
      </c>
    </row>
    <row r="95" spans="1:14" x14ac:dyDescent="0.2">
      <c r="A95" s="222" t="s">
        <v>730</v>
      </c>
      <c r="B95" s="223" t="s">
        <v>731</v>
      </c>
      <c r="C95" s="210" t="s">
        <v>377</v>
      </c>
      <c r="D95" s="223" t="s">
        <v>732</v>
      </c>
      <c r="E95" s="224"/>
      <c r="F95" s="224"/>
      <c r="G95" s="224"/>
      <c r="H95" s="224"/>
      <c r="I95" s="225" t="s">
        <v>1789</v>
      </c>
      <c r="J95" s="226"/>
      <c r="K95" s="225" t="s">
        <v>1790</v>
      </c>
      <c r="L95" s="226"/>
      <c r="M95" s="240">
        <v>-2419.1999999999998</v>
      </c>
      <c r="N95" s="221">
        <f>VLOOKUP(A95,[1]Bal032022!A:N,14,0)</f>
        <v>0</v>
      </c>
    </row>
    <row r="96" spans="1:14" x14ac:dyDescent="0.2">
      <c r="A96" s="222" t="s">
        <v>735</v>
      </c>
      <c r="B96" s="223" t="s">
        <v>736</v>
      </c>
      <c r="C96" s="210" t="s">
        <v>377</v>
      </c>
      <c r="D96" s="223" t="s">
        <v>737</v>
      </c>
      <c r="E96" s="224"/>
      <c r="F96" s="224"/>
      <c r="G96" s="224"/>
      <c r="H96" s="224"/>
      <c r="I96" s="225" t="s">
        <v>738</v>
      </c>
      <c r="J96" s="226"/>
      <c r="K96" s="225" t="s">
        <v>425</v>
      </c>
      <c r="L96" s="226"/>
      <c r="M96" s="240">
        <v>-1854.07</v>
      </c>
      <c r="N96" s="221" t="e">
        <f>VLOOKUP(A96,[1]Bal032022!A:N,14,0)</f>
        <v>#N/A</v>
      </c>
    </row>
    <row r="97" spans="1:14" x14ac:dyDescent="0.2">
      <c r="A97" s="222" t="s">
        <v>739</v>
      </c>
      <c r="B97" s="223" t="s">
        <v>740</v>
      </c>
      <c r="C97" s="210" t="s">
        <v>377</v>
      </c>
      <c r="D97" s="223" t="s">
        <v>741</v>
      </c>
      <c r="E97" s="224"/>
      <c r="F97" s="224"/>
      <c r="G97" s="224"/>
      <c r="H97" s="224"/>
      <c r="I97" s="225" t="s">
        <v>1791</v>
      </c>
      <c r="J97" s="226"/>
      <c r="K97" s="225" t="s">
        <v>1792</v>
      </c>
      <c r="L97" s="226"/>
      <c r="M97" s="225">
        <v>-162</v>
      </c>
      <c r="N97" s="221">
        <f>VLOOKUP(A97,[1]Bal032022!A:N,14,0)</f>
        <v>0</v>
      </c>
    </row>
    <row r="98" spans="1:14" x14ac:dyDescent="0.2">
      <c r="A98" s="222" t="s">
        <v>744</v>
      </c>
      <c r="B98" s="223" t="s">
        <v>745</v>
      </c>
      <c r="C98" s="210" t="s">
        <v>377</v>
      </c>
      <c r="D98" s="223" t="s">
        <v>746</v>
      </c>
      <c r="E98" s="224"/>
      <c r="F98" s="224"/>
      <c r="G98" s="224"/>
      <c r="H98" s="224"/>
      <c r="I98" s="225" t="s">
        <v>1793</v>
      </c>
      <c r="J98" s="226"/>
      <c r="K98" s="225" t="s">
        <v>1794</v>
      </c>
      <c r="L98" s="226"/>
      <c r="M98" s="225">
        <v>-502.2</v>
      </c>
      <c r="N98" s="221">
        <f>VLOOKUP(A98,[1]Bal032022!A:N,14,0)</f>
        <v>0</v>
      </c>
    </row>
    <row r="99" spans="1:14" x14ac:dyDescent="0.2">
      <c r="A99" s="222" t="s">
        <v>749</v>
      </c>
      <c r="B99" s="223" t="s">
        <v>750</v>
      </c>
      <c r="C99" s="210" t="s">
        <v>377</v>
      </c>
      <c r="D99" s="223" t="s">
        <v>751</v>
      </c>
      <c r="E99" s="224"/>
      <c r="F99" s="224"/>
      <c r="G99" s="224"/>
      <c r="H99" s="224"/>
      <c r="I99" s="225" t="s">
        <v>752</v>
      </c>
      <c r="J99" s="226"/>
      <c r="K99" s="225" t="s">
        <v>1795</v>
      </c>
      <c r="L99" s="226"/>
      <c r="M99" s="225">
        <v>160.6</v>
      </c>
      <c r="N99" s="221">
        <f>VLOOKUP(A99,[1]Bal032022!A:N,14,0)</f>
        <v>0</v>
      </c>
    </row>
    <row r="100" spans="1:14" x14ac:dyDescent="0.2">
      <c r="A100" s="222" t="s">
        <v>753</v>
      </c>
      <c r="B100" s="223" t="s">
        <v>754</v>
      </c>
      <c r="C100" s="210" t="s">
        <v>377</v>
      </c>
      <c r="D100" s="223" t="s">
        <v>755</v>
      </c>
      <c r="E100" s="224"/>
      <c r="F100" s="224"/>
      <c r="G100" s="224"/>
      <c r="H100" s="224"/>
      <c r="I100" s="225" t="s">
        <v>1796</v>
      </c>
      <c r="J100" s="226"/>
      <c r="K100" s="225" t="s">
        <v>1796</v>
      </c>
      <c r="L100" s="226"/>
      <c r="M100" s="225">
        <v>0</v>
      </c>
      <c r="N100" s="221">
        <f>VLOOKUP(A100,[1]Bal032022!A:N,14,0)</f>
        <v>0</v>
      </c>
    </row>
    <row r="101" spans="1:14" x14ac:dyDescent="0.2">
      <c r="A101" s="227" t="s">
        <v>377</v>
      </c>
      <c r="B101" s="228" t="s">
        <v>377</v>
      </c>
      <c r="C101" s="210" t="s">
        <v>377</v>
      </c>
      <c r="D101" s="228" t="s">
        <v>377</v>
      </c>
      <c r="E101" s="229"/>
      <c r="F101" s="229"/>
      <c r="G101" s="229"/>
      <c r="H101" s="229"/>
      <c r="I101" s="229"/>
      <c r="J101" s="229"/>
      <c r="K101" s="229"/>
      <c r="L101" s="229"/>
      <c r="M101" s="229"/>
      <c r="N101" s="221" t="e">
        <f>VLOOKUP(A101,[1]Bal032022!A:N,14,0)</f>
        <v>#REF!</v>
      </c>
    </row>
    <row r="102" spans="1:14" x14ac:dyDescent="0.2">
      <c r="A102" s="216" t="s">
        <v>757</v>
      </c>
      <c r="B102" s="217" t="s">
        <v>758</v>
      </c>
      <c r="C102" s="210" t="s">
        <v>377</v>
      </c>
      <c r="D102" s="217" t="s">
        <v>759</v>
      </c>
      <c r="E102" s="218"/>
      <c r="F102" s="218"/>
      <c r="G102" s="218"/>
      <c r="H102" s="218"/>
      <c r="I102" s="219" t="s">
        <v>1797</v>
      </c>
      <c r="J102" s="220"/>
      <c r="K102" s="219" t="s">
        <v>1798</v>
      </c>
      <c r="L102" s="220"/>
      <c r="M102" s="239">
        <v>-16493.79</v>
      </c>
      <c r="N102" s="221">
        <f>VLOOKUP(A102,[1]Bal032022!A:N,14,0)</f>
        <v>0</v>
      </c>
    </row>
    <row r="103" spans="1:14" x14ac:dyDescent="0.2">
      <c r="A103" s="216" t="s">
        <v>762</v>
      </c>
      <c r="B103" s="217" t="s">
        <v>763</v>
      </c>
      <c r="C103" s="210" t="s">
        <v>377</v>
      </c>
      <c r="D103" s="217" t="s">
        <v>759</v>
      </c>
      <c r="E103" s="218"/>
      <c r="F103" s="218"/>
      <c r="G103" s="218"/>
      <c r="H103" s="218"/>
      <c r="I103" s="219" t="s">
        <v>1797</v>
      </c>
      <c r="J103" s="220"/>
      <c r="K103" s="219" t="s">
        <v>1798</v>
      </c>
      <c r="L103" s="220"/>
      <c r="M103" s="239">
        <v>-16493.79</v>
      </c>
      <c r="N103" s="221">
        <f>VLOOKUP(A103,[1]Bal032022!A:N,14,0)</f>
        <v>0</v>
      </c>
    </row>
    <row r="104" spans="1:14" x14ac:dyDescent="0.2">
      <c r="A104" s="222" t="s">
        <v>764</v>
      </c>
      <c r="B104" s="223" t="s">
        <v>765</v>
      </c>
      <c r="C104" s="210" t="s">
        <v>377</v>
      </c>
      <c r="D104" s="223" t="s">
        <v>766</v>
      </c>
      <c r="E104" s="224"/>
      <c r="F104" s="224"/>
      <c r="G104" s="224"/>
      <c r="H104" s="224"/>
      <c r="I104" s="225" t="s">
        <v>1797</v>
      </c>
      <c r="J104" s="226"/>
      <c r="K104" s="225" t="s">
        <v>1798</v>
      </c>
      <c r="L104" s="226"/>
      <c r="M104" s="240">
        <v>-16493.79</v>
      </c>
      <c r="N104" s="221">
        <f>VLOOKUP(A104,[1]Bal032022!A:N,14,0)</f>
        <v>0</v>
      </c>
    </row>
    <row r="105" spans="1:14" x14ac:dyDescent="0.2">
      <c r="A105" s="227" t="s">
        <v>377</v>
      </c>
      <c r="B105" s="228" t="s">
        <v>377</v>
      </c>
      <c r="C105" s="210" t="s">
        <v>377</v>
      </c>
      <c r="D105" s="228" t="s">
        <v>377</v>
      </c>
      <c r="E105" s="229"/>
      <c r="F105" s="229"/>
      <c r="G105" s="229"/>
      <c r="H105" s="229"/>
      <c r="I105" s="229"/>
      <c r="J105" s="229"/>
      <c r="K105" s="229"/>
      <c r="L105" s="229"/>
      <c r="M105" s="229"/>
      <c r="N105" s="221" t="e">
        <f>VLOOKUP(A105,[1]Bal032022!A:N,14,0)</f>
        <v>#REF!</v>
      </c>
    </row>
    <row r="106" spans="1:14" x14ac:dyDescent="0.2">
      <c r="A106" s="216" t="s">
        <v>775</v>
      </c>
      <c r="B106" s="217" t="s">
        <v>776</v>
      </c>
      <c r="C106" s="210" t="s">
        <v>377</v>
      </c>
      <c r="D106" s="217" t="s">
        <v>777</v>
      </c>
      <c r="E106" s="218"/>
      <c r="F106" s="218"/>
      <c r="G106" s="218"/>
      <c r="H106" s="218"/>
      <c r="I106" s="219" t="s">
        <v>1799</v>
      </c>
      <c r="J106" s="220"/>
      <c r="K106" s="219" t="s">
        <v>1800</v>
      </c>
      <c r="L106" s="220"/>
      <c r="M106" s="239">
        <v>210019.81</v>
      </c>
      <c r="N106" s="221">
        <f>VLOOKUP(A106,[1]Bal032022!A:N,14,0)</f>
        <v>0</v>
      </c>
    </row>
    <row r="107" spans="1:14" x14ac:dyDescent="0.2">
      <c r="A107" s="216" t="s">
        <v>780</v>
      </c>
      <c r="B107" s="217" t="s">
        <v>781</v>
      </c>
      <c r="C107" s="210" t="s">
        <v>377</v>
      </c>
      <c r="D107" s="217" t="s">
        <v>777</v>
      </c>
      <c r="E107" s="218"/>
      <c r="F107" s="218"/>
      <c r="G107" s="218"/>
      <c r="H107" s="218"/>
      <c r="I107" s="219" t="s">
        <v>1799</v>
      </c>
      <c r="J107" s="220"/>
      <c r="K107" s="219" t="s">
        <v>1800</v>
      </c>
      <c r="L107" s="220"/>
      <c r="M107" s="239">
        <v>210019.81</v>
      </c>
      <c r="N107" s="221">
        <f>VLOOKUP(A107,[1]Bal032022!A:N,14,0)</f>
        <v>0</v>
      </c>
    </row>
    <row r="108" spans="1:14" x14ac:dyDescent="0.2">
      <c r="A108" s="222" t="s">
        <v>782</v>
      </c>
      <c r="B108" s="223" t="s">
        <v>783</v>
      </c>
      <c r="C108" s="210" t="s">
        <v>377</v>
      </c>
      <c r="D108" s="223" t="s">
        <v>784</v>
      </c>
      <c r="E108" s="224"/>
      <c r="F108" s="224"/>
      <c r="G108" s="224"/>
      <c r="H108" s="224"/>
      <c r="I108" s="225" t="s">
        <v>425</v>
      </c>
      <c r="J108" s="226"/>
      <c r="K108" s="225" t="s">
        <v>1801</v>
      </c>
      <c r="L108" s="226"/>
      <c r="M108" s="240">
        <v>1661.81</v>
      </c>
      <c r="N108" s="221">
        <f>VLOOKUP(A108,[1]Bal032022!A:N,14,0)</f>
        <v>0</v>
      </c>
    </row>
    <row r="109" spans="1:14" x14ac:dyDescent="0.2">
      <c r="A109" s="222" t="s">
        <v>786</v>
      </c>
      <c r="B109" s="223" t="s">
        <v>787</v>
      </c>
      <c r="C109" s="210" t="s">
        <v>377</v>
      </c>
      <c r="D109" s="223" t="s">
        <v>788</v>
      </c>
      <c r="E109" s="224"/>
      <c r="F109" s="224"/>
      <c r="G109" s="224"/>
      <c r="H109" s="224"/>
      <c r="I109" s="225" t="s">
        <v>425</v>
      </c>
      <c r="J109" s="226"/>
      <c r="K109" s="225" t="s">
        <v>1710</v>
      </c>
      <c r="L109" s="226"/>
      <c r="M109" s="240">
        <v>10824.37</v>
      </c>
      <c r="N109" s="221">
        <f>VLOOKUP(A109,[1]Bal032022!A:N,14,0)</f>
        <v>0</v>
      </c>
    </row>
    <row r="110" spans="1:14" x14ac:dyDescent="0.2">
      <c r="A110" s="222" t="s">
        <v>793</v>
      </c>
      <c r="B110" s="223" t="s">
        <v>794</v>
      </c>
      <c r="C110" s="210" t="s">
        <v>377</v>
      </c>
      <c r="D110" s="223" t="s">
        <v>795</v>
      </c>
      <c r="E110" s="224"/>
      <c r="F110" s="224"/>
      <c r="G110" s="224"/>
      <c r="H110" s="224"/>
      <c r="I110" s="225" t="s">
        <v>1802</v>
      </c>
      <c r="J110" s="226"/>
      <c r="K110" s="225" t="s">
        <v>425</v>
      </c>
      <c r="L110" s="226"/>
      <c r="M110" s="240">
        <v>-132319.26</v>
      </c>
      <c r="N110" s="221" t="e">
        <f>VLOOKUP(A110,[1]Bal032022!A:N,14,0)</f>
        <v>#N/A</v>
      </c>
    </row>
    <row r="111" spans="1:14" x14ac:dyDescent="0.2">
      <c r="A111" s="222" t="s">
        <v>798</v>
      </c>
      <c r="B111" s="223" t="s">
        <v>799</v>
      </c>
      <c r="C111" s="210" t="s">
        <v>377</v>
      </c>
      <c r="D111" s="223" t="s">
        <v>800</v>
      </c>
      <c r="E111" s="224"/>
      <c r="F111" s="224"/>
      <c r="G111" s="224"/>
      <c r="H111" s="224"/>
      <c r="I111" s="225" t="s">
        <v>1803</v>
      </c>
      <c r="J111" s="226"/>
      <c r="K111" s="225" t="s">
        <v>1804</v>
      </c>
      <c r="L111" s="226"/>
      <c r="M111" s="240">
        <v>341184.11</v>
      </c>
      <c r="N111" s="221">
        <f>VLOOKUP(A111,[1]Bal032022!A:N,14,0)</f>
        <v>0</v>
      </c>
    </row>
    <row r="112" spans="1:14" x14ac:dyDescent="0.2">
      <c r="A112" s="222" t="s">
        <v>803</v>
      </c>
      <c r="B112" s="223" t="s">
        <v>804</v>
      </c>
      <c r="C112" s="210" t="s">
        <v>377</v>
      </c>
      <c r="D112" s="223" t="s">
        <v>805</v>
      </c>
      <c r="E112" s="224"/>
      <c r="F112" s="224"/>
      <c r="G112" s="224"/>
      <c r="H112" s="224"/>
      <c r="I112" s="225" t="s">
        <v>1805</v>
      </c>
      <c r="J112" s="226"/>
      <c r="K112" s="225" t="s">
        <v>425</v>
      </c>
      <c r="L112" s="226"/>
      <c r="M112" s="240">
        <v>-11331.22</v>
      </c>
      <c r="N112" s="221">
        <f>VLOOKUP(A112,[1]Bal032022!A:N,14,0)</f>
        <v>0</v>
      </c>
    </row>
    <row r="113" spans="1:14" x14ac:dyDescent="0.2">
      <c r="A113" s="216" t="s">
        <v>377</v>
      </c>
      <c r="B113" s="217" t="s">
        <v>377</v>
      </c>
      <c r="C113" s="210" t="s">
        <v>377</v>
      </c>
      <c r="D113" s="217" t="s">
        <v>377</v>
      </c>
      <c r="E113" s="218"/>
      <c r="F113" s="218"/>
      <c r="G113" s="218"/>
      <c r="H113" s="218"/>
      <c r="I113" s="218"/>
      <c r="J113" s="218"/>
      <c r="K113" s="218"/>
      <c r="L113" s="218"/>
      <c r="M113" s="218"/>
      <c r="N113" s="221" t="e">
        <f>VLOOKUP(A113,[1]Bal032022!A:N,14,0)</f>
        <v>#REF!</v>
      </c>
    </row>
    <row r="114" spans="1:14" x14ac:dyDescent="0.2">
      <c r="A114" s="216" t="s">
        <v>807</v>
      </c>
      <c r="B114" s="217" t="s">
        <v>808</v>
      </c>
      <c r="C114" s="210" t="s">
        <v>377</v>
      </c>
      <c r="D114" s="217" t="s">
        <v>809</v>
      </c>
      <c r="E114" s="218"/>
      <c r="F114" s="218"/>
      <c r="G114" s="218"/>
      <c r="H114" s="218"/>
      <c r="I114" s="219" t="s">
        <v>1736</v>
      </c>
      <c r="J114" s="220"/>
      <c r="K114" s="219" t="s">
        <v>1735</v>
      </c>
      <c r="L114" s="220"/>
      <c r="M114" s="239">
        <v>-16157.8</v>
      </c>
      <c r="N114" s="221">
        <f>VLOOKUP(A114,[1]Bal032022!A:N,14,0)</f>
        <v>0</v>
      </c>
    </row>
    <row r="115" spans="1:14" x14ac:dyDescent="0.2">
      <c r="A115" s="216" t="s">
        <v>1806</v>
      </c>
      <c r="B115" s="217" t="s">
        <v>1807</v>
      </c>
      <c r="C115" s="210" t="s">
        <v>377</v>
      </c>
      <c r="D115" s="217" t="s">
        <v>1808</v>
      </c>
      <c r="E115" s="218"/>
      <c r="F115" s="218"/>
      <c r="G115" s="218"/>
      <c r="H115" s="218"/>
      <c r="I115" s="219" t="s">
        <v>425</v>
      </c>
      <c r="J115" s="220"/>
      <c r="K115" s="219" t="s">
        <v>1735</v>
      </c>
      <c r="L115" s="220"/>
      <c r="M115" s="239">
        <v>3298</v>
      </c>
      <c r="N115" s="221" t="e">
        <f>VLOOKUP(A115,[1]Bal032022!A:N,14,0)</f>
        <v>#N/A</v>
      </c>
    </row>
    <row r="116" spans="1:14" x14ac:dyDescent="0.2">
      <c r="A116" s="216" t="s">
        <v>1809</v>
      </c>
      <c r="B116" s="217" t="s">
        <v>1810</v>
      </c>
      <c r="C116" s="210" t="s">
        <v>377</v>
      </c>
      <c r="D116" s="217" t="s">
        <v>1811</v>
      </c>
      <c r="E116" s="218"/>
      <c r="F116" s="218"/>
      <c r="G116" s="218"/>
      <c r="H116" s="218"/>
      <c r="I116" s="219" t="s">
        <v>425</v>
      </c>
      <c r="J116" s="220"/>
      <c r="K116" s="219" t="s">
        <v>1735</v>
      </c>
      <c r="L116" s="220"/>
      <c r="M116" s="239">
        <v>3298</v>
      </c>
      <c r="N116" s="221" t="e">
        <f>VLOOKUP(A116,[1]Bal032022!A:N,14,0)</f>
        <v>#N/A</v>
      </c>
    </row>
    <row r="117" spans="1:14" x14ac:dyDescent="0.2">
      <c r="A117" s="216" t="s">
        <v>1812</v>
      </c>
      <c r="B117" s="217" t="s">
        <v>1813</v>
      </c>
      <c r="C117" s="210" t="s">
        <v>377</v>
      </c>
      <c r="D117" s="217" t="s">
        <v>1814</v>
      </c>
      <c r="E117" s="218"/>
      <c r="F117" s="218"/>
      <c r="G117" s="218"/>
      <c r="H117" s="218"/>
      <c r="I117" s="219" t="s">
        <v>425</v>
      </c>
      <c r="J117" s="220"/>
      <c r="K117" s="219" t="s">
        <v>1735</v>
      </c>
      <c r="L117" s="220"/>
      <c r="M117" s="239">
        <v>3298</v>
      </c>
      <c r="N117" s="221" t="e">
        <f>VLOOKUP(A117,[1]Bal032022!A:N,14,0)</f>
        <v>#N/A</v>
      </c>
    </row>
    <row r="118" spans="1:14" x14ac:dyDescent="0.2">
      <c r="A118" s="222" t="s">
        <v>1815</v>
      </c>
      <c r="B118" s="223" t="s">
        <v>1816</v>
      </c>
      <c r="C118" s="210" t="s">
        <v>377</v>
      </c>
      <c r="D118" s="223" t="s">
        <v>1817</v>
      </c>
      <c r="E118" s="224"/>
      <c r="F118" s="224"/>
      <c r="G118" s="224"/>
      <c r="H118" s="224"/>
      <c r="I118" s="225" t="s">
        <v>425</v>
      </c>
      <c r="J118" s="226"/>
      <c r="K118" s="225" t="s">
        <v>1735</v>
      </c>
      <c r="L118" s="226"/>
      <c r="M118" s="240">
        <v>3298</v>
      </c>
      <c r="N118" s="221" t="e">
        <f>VLOOKUP(A118,[1]Bal032022!A:N,14,0)</f>
        <v>#N/A</v>
      </c>
    </row>
    <row r="119" spans="1:14" x14ac:dyDescent="0.2">
      <c r="A119" s="216" t="s">
        <v>377</v>
      </c>
      <c r="B119" s="217" t="s">
        <v>377</v>
      </c>
      <c r="C119" s="210" t="s">
        <v>377</v>
      </c>
      <c r="D119" s="217" t="s">
        <v>377</v>
      </c>
      <c r="E119" s="218"/>
      <c r="F119" s="218"/>
      <c r="G119" s="218"/>
      <c r="H119" s="218"/>
      <c r="I119" s="218"/>
      <c r="J119" s="218"/>
      <c r="K119" s="218"/>
      <c r="L119" s="218"/>
      <c r="M119" s="218"/>
      <c r="N119" s="221" t="e">
        <f>VLOOKUP(A119,[1]Bal032022!A:N,14,0)</f>
        <v>#REF!</v>
      </c>
    </row>
    <row r="120" spans="1:14" x14ac:dyDescent="0.2">
      <c r="A120" s="216" t="s">
        <v>810</v>
      </c>
      <c r="B120" s="217" t="s">
        <v>811</v>
      </c>
      <c r="C120" s="210" t="s">
        <v>377</v>
      </c>
      <c r="D120" s="217" t="s">
        <v>812</v>
      </c>
      <c r="E120" s="218"/>
      <c r="F120" s="218"/>
      <c r="G120" s="218"/>
      <c r="H120" s="218"/>
      <c r="I120" s="219" t="s">
        <v>1736</v>
      </c>
      <c r="J120" s="220"/>
      <c r="K120" s="219" t="s">
        <v>425</v>
      </c>
      <c r="L120" s="220"/>
      <c r="M120" s="239">
        <v>-19455.8</v>
      </c>
      <c r="N120" s="221">
        <f>VLOOKUP(A120,[1]Bal032022!A:N,14,0)</f>
        <v>0</v>
      </c>
    </row>
    <row r="121" spans="1:14" x14ac:dyDescent="0.2">
      <c r="A121" s="216" t="s">
        <v>813</v>
      </c>
      <c r="B121" s="217" t="s">
        <v>814</v>
      </c>
      <c r="C121" s="210" t="s">
        <v>377</v>
      </c>
      <c r="D121" s="217" t="s">
        <v>815</v>
      </c>
      <c r="E121" s="218"/>
      <c r="F121" s="218"/>
      <c r="G121" s="218"/>
      <c r="H121" s="218"/>
      <c r="I121" s="219" t="s">
        <v>1736</v>
      </c>
      <c r="J121" s="220"/>
      <c r="K121" s="219" t="s">
        <v>425</v>
      </c>
      <c r="L121" s="220"/>
      <c r="M121" s="239">
        <v>-19455.8</v>
      </c>
      <c r="N121" s="221">
        <f>VLOOKUP(A121,[1]Bal032022!A:N,14,0)</f>
        <v>0</v>
      </c>
    </row>
    <row r="122" spans="1:14" x14ac:dyDescent="0.2">
      <c r="A122" s="216" t="s">
        <v>816</v>
      </c>
      <c r="B122" s="217" t="s">
        <v>817</v>
      </c>
      <c r="C122" s="210" t="s">
        <v>377</v>
      </c>
      <c r="D122" s="217" t="s">
        <v>815</v>
      </c>
      <c r="E122" s="218"/>
      <c r="F122" s="218"/>
      <c r="G122" s="218"/>
      <c r="H122" s="218"/>
      <c r="I122" s="219" t="s">
        <v>1736</v>
      </c>
      <c r="J122" s="220"/>
      <c r="K122" s="219" t="s">
        <v>425</v>
      </c>
      <c r="L122" s="220"/>
      <c r="M122" s="239">
        <v>-19455.8</v>
      </c>
      <c r="N122" s="221">
        <f>VLOOKUP(A122,[1]Bal032022!A:N,14,0)</f>
        <v>0</v>
      </c>
    </row>
    <row r="123" spans="1:14" x14ac:dyDescent="0.2">
      <c r="A123" s="222" t="s">
        <v>818</v>
      </c>
      <c r="B123" s="223" t="s">
        <v>819</v>
      </c>
      <c r="C123" s="210" t="s">
        <v>377</v>
      </c>
      <c r="D123" s="223" t="s">
        <v>820</v>
      </c>
      <c r="E123" s="224"/>
      <c r="F123" s="224"/>
      <c r="G123" s="224"/>
      <c r="H123" s="224"/>
      <c r="I123" s="225" t="s">
        <v>1736</v>
      </c>
      <c r="J123" s="226"/>
      <c r="K123" s="225" t="s">
        <v>425</v>
      </c>
      <c r="L123" s="226"/>
      <c r="M123" s="240">
        <v>-19455.8</v>
      </c>
      <c r="N123" s="221">
        <f>VLOOKUP(A123,[1]Bal032022!A:N,14,0)</f>
        <v>0</v>
      </c>
    </row>
    <row r="124" spans="1:14" x14ac:dyDescent="0.2">
      <c r="A124" s="227" t="s">
        <v>377</v>
      </c>
      <c r="B124" s="228" t="s">
        <v>377</v>
      </c>
      <c r="C124" s="210" t="s">
        <v>377</v>
      </c>
      <c r="D124" s="228" t="s">
        <v>377</v>
      </c>
      <c r="E124" s="229"/>
      <c r="F124" s="229"/>
      <c r="G124" s="229"/>
      <c r="H124" s="229"/>
      <c r="I124" s="229"/>
      <c r="J124" s="229"/>
      <c r="K124" s="229"/>
      <c r="L124" s="229"/>
      <c r="M124" s="229"/>
      <c r="N124" s="221"/>
    </row>
    <row r="125" spans="1:14" x14ac:dyDescent="0.2">
      <c r="A125" s="216" t="s">
        <v>821</v>
      </c>
      <c r="B125" s="217" t="s">
        <v>822</v>
      </c>
      <c r="C125" s="217" t="s">
        <v>823</v>
      </c>
      <c r="D125" s="218"/>
      <c r="E125" s="218"/>
      <c r="F125" s="218"/>
      <c r="G125" s="218"/>
      <c r="H125" s="218"/>
      <c r="I125" s="219" t="s">
        <v>1818</v>
      </c>
      <c r="J125" s="220"/>
      <c r="K125" s="219" t="s">
        <v>1819</v>
      </c>
      <c r="L125" s="220"/>
      <c r="M125" s="239">
        <v>1209572.8600000001</v>
      </c>
      <c r="N125" s="221">
        <f>VLOOKUP(A125,[1]Bal032022!A:N,14,0)</f>
        <v>0</v>
      </c>
    </row>
    <row r="126" spans="1:14" x14ac:dyDescent="0.2">
      <c r="A126" s="216" t="s">
        <v>826</v>
      </c>
      <c r="B126" s="217" t="s">
        <v>827</v>
      </c>
      <c r="C126" s="210" t="s">
        <v>377</v>
      </c>
      <c r="D126" s="217" t="s">
        <v>828</v>
      </c>
      <c r="E126" s="218"/>
      <c r="F126" s="218"/>
      <c r="G126" s="218"/>
      <c r="H126" s="218"/>
      <c r="I126" s="219" t="s">
        <v>1820</v>
      </c>
      <c r="J126" s="220"/>
      <c r="K126" s="219" t="s">
        <v>1821</v>
      </c>
      <c r="L126" s="220"/>
      <c r="M126" s="239">
        <v>659838.94999999995</v>
      </c>
      <c r="N126" s="221">
        <f>VLOOKUP(A126,[1]Bal032022!A:N,14,0)</f>
        <v>0</v>
      </c>
    </row>
    <row r="127" spans="1:14" x14ac:dyDescent="0.2">
      <c r="A127" s="216" t="s">
        <v>831</v>
      </c>
      <c r="B127" s="217" t="s">
        <v>832</v>
      </c>
      <c r="C127" s="210" t="s">
        <v>377</v>
      </c>
      <c r="D127" s="217" t="s">
        <v>833</v>
      </c>
      <c r="E127" s="218"/>
      <c r="F127" s="218"/>
      <c r="G127" s="218"/>
      <c r="H127" s="218"/>
      <c r="I127" s="219" t="s">
        <v>1822</v>
      </c>
      <c r="J127" s="220"/>
      <c r="K127" s="219" t="s">
        <v>1821</v>
      </c>
      <c r="L127" s="220"/>
      <c r="M127" s="239">
        <v>611224.73</v>
      </c>
      <c r="N127" s="221">
        <f>VLOOKUP(A127,[1]Bal032022!A:N,14,0)</f>
        <v>0</v>
      </c>
    </row>
    <row r="128" spans="1:14" x14ac:dyDescent="0.2">
      <c r="A128" s="216" t="s">
        <v>836</v>
      </c>
      <c r="B128" s="217" t="s">
        <v>837</v>
      </c>
      <c r="C128" s="210" t="s">
        <v>377</v>
      </c>
      <c r="D128" s="217" t="s">
        <v>838</v>
      </c>
      <c r="E128" s="218"/>
      <c r="F128" s="218"/>
      <c r="G128" s="218"/>
      <c r="H128" s="218"/>
      <c r="I128" s="219" t="s">
        <v>1823</v>
      </c>
      <c r="J128" s="220"/>
      <c r="K128" s="219" t="s">
        <v>1824</v>
      </c>
      <c r="L128" s="220"/>
      <c r="M128" s="239">
        <v>24794.49</v>
      </c>
      <c r="N128" s="221">
        <f>VLOOKUP(A128,[1]Bal032022!A:N,14,0)</f>
        <v>0</v>
      </c>
    </row>
    <row r="129" spans="1:14" x14ac:dyDescent="0.2">
      <c r="A129" s="216" t="s">
        <v>841</v>
      </c>
      <c r="B129" s="217" t="s">
        <v>842</v>
      </c>
      <c r="C129" s="210" t="s">
        <v>377</v>
      </c>
      <c r="D129" s="217" t="s">
        <v>843</v>
      </c>
      <c r="E129" s="218"/>
      <c r="F129" s="218"/>
      <c r="G129" s="218"/>
      <c r="H129" s="218"/>
      <c r="I129" s="219" t="s">
        <v>1823</v>
      </c>
      <c r="J129" s="220"/>
      <c r="K129" s="219" t="s">
        <v>1824</v>
      </c>
      <c r="L129" s="220"/>
      <c r="M129" s="239">
        <v>24794.49</v>
      </c>
      <c r="N129" s="221" t="str">
        <f>VLOOKUP(A129,[1]Bal032022!A:N,14,0)</f>
        <v>6.1.1.1.1</v>
      </c>
    </row>
    <row r="130" spans="1:14" x14ac:dyDescent="0.2">
      <c r="A130" s="222" t="s">
        <v>844</v>
      </c>
      <c r="B130" s="223" t="s">
        <v>845</v>
      </c>
      <c r="C130" s="210" t="s">
        <v>377</v>
      </c>
      <c r="D130" s="223" t="s">
        <v>846</v>
      </c>
      <c r="E130" s="224"/>
      <c r="F130" s="224"/>
      <c r="G130" s="224"/>
      <c r="H130" s="224"/>
      <c r="I130" s="225" t="s">
        <v>1825</v>
      </c>
      <c r="J130" s="226"/>
      <c r="K130" s="225" t="s">
        <v>1826</v>
      </c>
      <c r="L130" s="226"/>
      <c r="M130" s="240">
        <v>9680.84</v>
      </c>
      <c r="N130" s="221">
        <f>VLOOKUP(A130,[1]Bal032022!A:N,14,0)</f>
        <v>0</v>
      </c>
    </row>
    <row r="131" spans="1:14" x14ac:dyDescent="0.2">
      <c r="A131" s="222" t="s">
        <v>848</v>
      </c>
      <c r="B131" s="223" t="s">
        <v>849</v>
      </c>
      <c r="C131" s="210" t="s">
        <v>377</v>
      </c>
      <c r="D131" s="223" t="s">
        <v>850</v>
      </c>
      <c r="E131" s="224"/>
      <c r="F131" s="224"/>
      <c r="G131" s="224"/>
      <c r="H131" s="224"/>
      <c r="I131" s="225" t="s">
        <v>1827</v>
      </c>
      <c r="J131" s="226"/>
      <c r="K131" s="225" t="s">
        <v>425</v>
      </c>
      <c r="L131" s="226"/>
      <c r="M131" s="240">
        <v>7212.06</v>
      </c>
      <c r="N131" s="221">
        <f>VLOOKUP(A131,[1]Bal032022!A:N,14,0)</f>
        <v>0</v>
      </c>
    </row>
    <row r="132" spans="1:14" x14ac:dyDescent="0.2">
      <c r="A132" s="222" t="s">
        <v>852</v>
      </c>
      <c r="B132" s="223" t="s">
        <v>853</v>
      </c>
      <c r="C132" s="210" t="s">
        <v>377</v>
      </c>
      <c r="D132" s="223" t="s">
        <v>854</v>
      </c>
      <c r="E132" s="224"/>
      <c r="F132" s="224"/>
      <c r="G132" s="224"/>
      <c r="H132" s="224"/>
      <c r="I132" s="225" t="s">
        <v>1828</v>
      </c>
      <c r="J132" s="226"/>
      <c r="K132" s="225" t="s">
        <v>425</v>
      </c>
      <c r="L132" s="226"/>
      <c r="M132" s="225">
        <v>774.46</v>
      </c>
      <c r="N132" s="221">
        <f>VLOOKUP(A132,[1]Bal032022!A:N,14,0)</f>
        <v>0</v>
      </c>
    </row>
    <row r="133" spans="1:14" x14ac:dyDescent="0.2">
      <c r="A133" s="222" t="s">
        <v>856</v>
      </c>
      <c r="B133" s="223" t="s">
        <v>857</v>
      </c>
      <c r="C133" s="210" t="s">
        <v>377</v>
      </c>
      <c r="D133" s="223" t="s">
        <v>858</v>
      </c>
      <c r="E133" s="224"/>
      <c r="F133" s="224"/>
      <c r="G133" s="224"/>
      <c r="H133" s="224"/>
      <c r="I133" s="225" t="s">
        <v>1829</v>
      </c>
      <c r="J133" s="226"/>
      <c r="K133" s="225" t="s">
        <v>425</v>
      </c>
      <c r="L133" s="226"/>
      <c r="M133" s="225">
        <v>354.96</v>
      </c>
      <c r="N133" s="221">
        <f>VLOOKUP(A133,[1]Bal032022!A:N,14,0)</f>
        <v>0</v>
      </c>
    </row>
    <row r="134" spans="1:14" x14ac:dyDescent="0.2">
      <c r="A134" s="222" t="s">
        <v>860</v>
      </c>
      <c r="B134" s="223" t="s">
        <v>861</v>
      </c>
      <c r="C134" s="210" t="s">
        <v>377</v>
      </c>
      <c r="D134" s="223" t="s">
        <v>862</v>
      </c>
      <c r="E134" s="224"/>
      <c r="F134" s="224"/>
      <c r="G134" s="224"/>
      <c r="H134" s="224"/>
      <c r="I134" s="225" t="s">
        <v>1830</v>
      </c>
      <c r="J134" s="226"/>
      <c r="K134" s="225" t="s">
        <v>425</v>
      </c>
      <c r="L134" s="226"/>
      <c r="M134" s="225">
        <v>277.92</v>
      </c>
      <c r="N134" s="221">
        <f>VLOOKUP(A134,[1]Bal032022!A:N,14,0)</f>
        <v>0</v>
      </c>
    </row>
    <row r="135" spans="1:14" x14ac:dyDescent="0.2">
      <c r="A135" s="222" t="s">
        <v>864</v>
      </c>
      <c r="B135" s="223" t="s">
        <v>865</v>
      </c>
      <c r="C135" s="210" t="s">
        <v>377</v>
      </c>
      <c r="D135" s="223" t="s">
        <v>658</v>
      </c>
      <c r="E135" s="224"/>
      <c r="F135" s="224"/>
      <c r="G135" s="224"/>
      <c r="H135" s="224"/>
      <c r="I135" s="225" t="s">
        <v>866</v>
      </c>
      <c r="J135" s="226"/>
      <c r="K135" s="225" t="s">
        <v>425</v>
      </c>
      <c r="L135" s="226"/>
      <c r="M135" s="240">
        <v>2420.17</v>
      </c>
      <c r="N135" s="221">
        <f>VLOOKUP(A135,[1]Bal032022!A:N,14,0)</f>
        <v>0</v>
      </c>
    </row>
    <row r="136" spans="1:14" x14ac:dyDescent="0.2">
      <c r="A136" s="222" t="s">
        <v>867</v>
      </c>
      <c r="B136" s="223" t="s">
        <v>868</v>
      </c>
      <c r="C136" s="210" t="s">
        <v>377</v>
      </c>
      <c r="D136" s="223" t="s">
        <v>869</v>
      </c>
      <c r="E136" s="224"/>
      <c r="F136" s="224"/>
      <c r="G136" s="224"/>
      <c r="H136" s="224"/>
      <c r="I136" s="225" t="s">
        <v>1831</v>
      </c>
      <c r="J136" s="226"/>
      <c r="K136" s="225" t="s">
        <v>425</v>
      </c>
      <c r="L136" s="226"/>
      <c r="M136" s="240">
        <v>3226.91</v>
      </c>
      <c r="N136" s="221" t="e">
        <f>VLOOKUP(A136,[1]Bal032022!A:N,14,0)</f>
        <v>#N/A</v>
      </c>
    </row>
    <row r="137" spans="1:14" x14ac:dyDescent="0.2">
      <c r="A137" s="222" t="s">
        <v>871</v>
      </c>
      <c r="B137" s="223" t="s">
        <v>872</v>
      </c>
      <c r="C137" s="210" t="s">
        <v>377</v>
      </c>
      <c r="D137" s="223" t="s">
        <v>873</v>
      </c>
      <c r="E137" s="224"/>
      <c r="F137" s="224"/>
      <c r="G137" s="224"/>
      <c r="H137" s="224"/>
      <c r="I137" s="225" t="s">
        <v>1832</v>
      </c>
      <c r="J137" s="226"/>
      <c r="K137" s="225" t="s">
        <v>425</v>
      </c>
      <c r="L137" s="226"/>
      <c r="M137" s="225">
        <v>193.61</v>
      </c>
      <c r="N137" s="221">
        <f>VLOOKUP(A137,[1]Bal032022!A:N,14,0)</f>
        <v>0</v>
      </c>
    </row>
    <row r="138" spans="1:14" x14ac:dyDescent="0.2">
      <c r="A138" s="222" t="s">
        <v>875</v>
      </c>
      <c r="B138" s="223" t="s">
        <v>876</v>
      </c>
      <c r="C138" s="210" t="s">
        <v>377</v>
      </c>
      <c r="D138" s="223" t="s">
        <v>877</v>
      </c>
      <c r="E138" s="224"/>
      <c r="F138" s="224"/>
      <c r="G138" s="224"/>
      <c r="H138" s="224"/>
      <c r="I138" s="225" t="s">
        <v>878</v>
      </c>
      <c r="J138" s="226"/>
      <c r="K138" s="225" t="s">
        <v>1833</v>
      </c>
      <c r="L138" s="226"/>
      <c r="M138" s="225">
        <v>51.63</v>
      </c>
      <c r="N138" s="221" t="e">
        <f>VLOOKUP(A138,[1]Bal032022!A:N,14,0)</f>
        <v>#N/A</v>
      </c>
    </row>
    <row r="139" spans="1:14" x14ac:dyDescent="0.2">
      <c r="A139" s="222" t="s">
        <v>879</v>
      </c>
      <c r="B139" s="223" t="s">
        <v>880</v>
      </c>
      <c r="C139" s="210" t="s">
        <v>377</v>
      </c>
      <c r="D139" s="223" t="s">
        <v>881</v>
      </c>
      <c r="E139" s="224"/>
      <c r="F139" s="224"/>
      <c r="G139" s="224"/>
      <c r="H139" s="224"/>
      <c r="I139" s="225" t="s">
        <v>1834</v>
      </c>
      <c r="J139" s="226"/>
      <c r="K139" s="225" t="s">
        <v>425</v>
      </c>
      <c r="L139" s="226"/>
      <c r="M139" s="225">
        <v>24.2</v>
      </c>
      <c r="N139" s="221">
        <f>VLOOKUP(A139,[1]Bal032022!A:N,14,0)</f>
        <v>0</v>
      </c>
    </row>
    <row r="140" spans="1:14" x14ac:dyDescent="0.2">
      <c r="A140" s="222" t="s">
        <v>883</v>
      </c>
      <c r="B140" s="223" t="s">
        <v>884</v>
      </c>
      <c r="C140" s="210" t="s">
        <v>377</v>
      </c>
      <c r="D140" s="223" t="s">
        <v>885</v>
      </c>
      <c r="E140" s="224"/>
      <c r="F140" s="224"/>
      <c r="G140" s="224"/>
      <c r="H140" s="224"/>
      <c r="I140" s="225" t="s">
        <v>886</v>
      </c>
      <c r="J140" s="226"/>
      <c r="K140" s="225" t="s">
        <v>1835</v>
      </c>
      <c r="L140" s="226"/>
      <c r="M140" s="225">
        <v>-251.7</v>
      </c>
      <c r="N140" s="221" t="e">
        <f>VLOOKUP(A140,[1]Bal032022!A:N,14,0)</f>
        <v>#N/A</v>
      </c>
    </row>
    <row r="141" spans="1:14" x14ac:dyDescent="0.2">
      <c r="A141" s="222" t="s">
        <v>887</v>
      </c>
      <c r="B141" s="223" t="s">
        <v>888</v>
      </c>
      <c r="C141" s="210" t="s">
        <v>377</v>
      </c>
      <c r="D141" s="223" t="s">
        <v>889</v>
      </c>
      <c r="E141" s="224"/>
      <c r="F141" s="224"/>
      <c r="G141" s="224"/>
      <c r="H141" s="224"/>
      <c r="I141" s="225" t="s">
        <v>1836</v>
      </c>
      <c r="J141" s="226"/>
      <c r="K141" s="225" t="s">
        <v>425</v>
      </c>
      <c r="L141" s="226"/>
      <c r="M141" s="225">
        <v>654.82000000000005</v>
      </c>
      <c r="N141" s="221">
        <f>VLOOKUP(A141,[1]Bal032022!A:N,14,0)</f>
        <v>0</v>
      </c>
    </row>
    <row r="142" spans="1:14" x14ac:dyDescent="0.2">
      <c r="A142" s="222" t="s">
        <v>891</v>
      </c>
      <c r="B142" s="223" t="s">
        <v>892</v>
      </c>
      <c r="C142" s="210" t="s">
        <v>377</v>
      </c>
      <c r="D142" s="223" t="s">
        <v>893</v>
      </c>
      <c r="E142" s="224"/>
      <c r="F142" s="224"/>
      <c r="G142" s="224"/>
      <c r="H142" s="224"/>
      <c r="I142" s="225" t="s">
        <v>1837</v>
      </c>
      <c r="J142" s="226"/>
      <c r="K142" s="225" t="s">
        <v>1838</v>
      </c>
      <c r="L142" s="226"/>
      <c r="M142" s="225">
        <v>174.61</v>
      </c>
      <c r="N142" s="221" t="e">
        <f>VLOOKUP(A142,[1]Bal032022!A:N,14,0)</f>
        <v>#N/A</v>
      </c>
    </row>
    <row r="143" spans="1:14" x14ac:dyDescent="0.2">
      <c r="A143" s="227" t="s">
        <v>377</v>
      </c>
      <c r="B143" s="228" t="s">
        <v>377</v>
      </c>
      <c r="C143" s="210" t="s">
        <v>377</v>
      </c>
      <c r="D143" s="228" t="s">
        <v>377</v>
      </c>
      <c r="E143" s="229"/>
      <c r="F143" s="229"/>
      <c r="G143" s="229"/>
      <c r="H143" s="229"/>
      <c r="I143" s="229"/>
      <c r="J143" s="229"/>
      <c r="K143" s="229"/>
      <c r="L143" s="229"/>
      <c r="M143" s="229"/>
      <c r="N143" s="221"/>
    </row>
    <row r="144" spans="1:14" x14ac:dyDescent="0.2">
      <c r="A144" s="216" t="s">
        <v>895</v>
      </c>
      <c r="B144" s="217" t="s">
        <v>896</v>
      </c>
      <c r="C144" s="210" t="s">
        <v>377</v>
      </c>
      <c r="D144" s="217" t="s">
        <v>897</v>
      </c>
      <c r="E144" s="218"/>
      <c r="F144" s="218"/>
      <c r="G144" s="218"/>
      <c r="H144" s="218"/>
      <c r="I144" s="219" t="s">
        <v>1839</v>
      </c>
      <c r="J144" s="220"/>
      <c r="K144" s="219" t="s">
        <v>1840</v>
      </c>
      <c r="L144" s="220"/>
      <c r="M144" s="239">
        <v>577892.81000000006</v>
      </c>
      <c r="N144" s="221">
        <f>VLOOKUP(A144,[1]Bal032022!A:N,14,0)</f>
        <v>0</v>
      </c>
    </row>
    <row r="145" spans="1:14" x14ac:dyDescent="0.2">
      <c r="A145" s="216" t="s">
        <v>900</v>
      </c>
      <c r="B145" s="217" t="s">
        <v>901</v>
      </c>
      <c r="C145" s="210" t="s">
        <v>377</v>
      </c>
      <c r="D145" s="217" t="s">
        <v>843</v>
      </c>
      <c r="E145" s="218"/>
      <c r="F145" s="218"/>
      <c r="G145" s="218"/>
      <c r="H145" s="218"/>
      <c r="I145" s="219" t="s">
        <v>1841</v>
      </c>
      <c r="J145" s="220"/>
      <c r="K145" s="219" t="s">
        <v>1842</v>
      </c>
      <c r="L145" s="220"/>
      <c r="M145" s="239">
        <v>147830.28</v>
      </c>
      <c r="N145" s="221" t="str">
        <f>VLOOKUP(A145,[1]Bal032022!A:N,14,0)</f>
        <v>6.1.1.2.1</v>
      </c>
    </row>
    <row r="146" spans="1:14" x14ac:dyDescent="0.2">
      <c r="A146" s="222" t="s">
        <v>904</v>
      </c>
      <c r="B146" s="223" t="s">
        <v>905</v>
      </c>
      <c r="C146" s="210" t="s">
        <v>377</v>
      </c>
      <c r="D146" s="223" t="s">
        <v>906</v>
      </c>
      <c r="E146" s="224"/>
      <c r="F146" s="224"/>
      <c r="G146" s="224"/>
      <c r="H146" s="224"/>
      <c r="I146" s="225" t="s">
        <v>1843</v>
      </c>
      <c r="J146" s="226"/>
      <c r="K146" s="225" t="s">
        <v>1844</v>
      </c>
      <c r="L146" s="226"/>
      <c r="M146" s="240">
        <v>80792.08</v>
      </c>
      <c r="N146" s="221">
        <f>VLOOKUP(A146,[1]Bal032022!A:N,14,0)</f>
        <v>0</v>
      </c>
    </row>
    <row r="147" spans="1:14" x14ac:dyDescent="0.2">
      <c r="A147" s="222" t="s">
        <v>917</v>
      </c>
      <c r="B147" s="223" t="s">
        <v>918</v>
      </c>
      <c r="C147" s="210" t="s">
        <v>377</v>
      </c>
      <c r="D147" s="223" t="s">
        <v>919</v>
      </c>
      <c r="E147" s="224"/>
      <c r="F147" s="224"/>
      <c r="G147" s="224"/>
      <c r="H147" s="224"/>
      <c r="I147" s="225" t="s">
        <v>1845</v>
      </c>
      <c r="J147" s="226"/>
      <c r="K147" s="225" t="s">
        <v>1846</v>
      </c>
      <c r="L147" s="226"/>
      <c r="M147" s="240">
        <v>-3098.26</v>
      </c>
      <c r="N147" s="221" t="e">
        <f>VLOOKUP(A147,[1]Bal032022!A:N,14,0)</f>
        <v>#N/A</v>
      </c>
    </row>
    <row r="148" spans="1:14" x14ac:dyDescent="0.2">
      <c r="A148" s="222" t="s">
        <v>921</v>
      </c>
      <c r="B148" s="223" t="s">
        <v>922</v>
      </c>
      <c r="C148" s="210" t="s">
        <v>377</v>
      </c>
      <c r="D148" s="223" t="s">
        <v>923</v>
      </c>
      <c r="E148" s="224"/>
      <c r="F148" s="224"/>
      <c r="G148" s="224"/>
      <c r="H148" s="224"/>
      <c r="I148" s="225" t="s">
        <v>1847</v>
      </c>
      <c r="J148" s="226"/>
      <c r="K148" s="225" t="s">
        <v>425</v>
      </c>
      <c r="L148" s="226"/>
      <c r="M148" s="240">
        <v>20232.46</v>
      </c>
      <c r="N148" s="221">
        <f>VLOOKUP(A148,[1]Bal032022!A:N,14,0)</f>
        <v>0</v>
      </c>
    </row>
    <row r="149" spans="1:14" x14ac:dyDescent="0.2">
      <c r="A149" s="222" t="s">
        <v>925</v>
      </c>
      <c r="B149" s="223" t="s">
        <v>926</v>
      </c>
      <c r="C149" s="210" t="s">
        <v>377</v>
      </c>
      <c r="D149" s="223" t="s">
        <v>927</v>
      </c>
      <c r="E149" s="224"/>
      <c r="F149" s="224"/>
      <c r="G149" s="224"/>
      <c r="H149" s="224"/>
      <c r="I149" s="225" t="s">
        <v>1848</v>
      </c>
      <c r="J149" s="226"/>
      <c r="K149" s="225" t="s">
        <v>425</v>
      </c>
      <c r="L149" s="226"/>
      <c r="M149" s="240">
        <v>6282.51</v>
      </c>
      <c r="N149" s="221">
        <f>VLOOKUP(A149,[1]Bal032022!A:N,14,0)</f>
        <v>0</v>
      </c>
    </row>
    <row r="150" spans="1:14" x14ac:dyDescent="0.2">
      <c r="A150" s="222" t="s">
        <v>929</v>
      </c>
      <c r="B150" s="223" t="s">
        <v>930</v>
      </c>
      <c r="C150" s="210" t="s">
        <v>377</v>
      </c>
      <c r="D150" s="223" t="s">
        <v>931</v>
      </c>
      <c r="E150" s="224"/>
      <c r="F150" s="224"/>
      <c r="G150" s="224"/>
      <c r="H150" s="224"/>
      <c r="I150" s="225" t="s">
        <v>1849</v>
      </c>
      <c r="J150" s="226"/>
      <c r="K150" s="225" t="s">
        <v>425</v>
      </c>
      <c r="L150" s="226"/>
      <c r="M150" s="225">
        <v>783.5</v>
      </c>
      <c r="N150" s="221">
        <f>VLOOKUP(A150,[1]Bal032022!A:N,14,0)</f>
        <v>0</v>
      </c>
    </row>
    <row r="151" spans="1:14" x14ac:dyDescent="0.2">
      <c r="A151" s="222" t="s">
        <v>933</v>
      </c>
      <c r="B151" s="223" t="s">
        <v>934</v>
      </c>
      <c r="C151" s="210" t="s">
        <v>377</v>
      </c>
      <c r="D151" s="223" t="s">
        <v>935</v>
      </c>
      <c r="E151" s="224"/>
      <c r="F151" s="224"/>
      <c r="G151" s="224"/>
      <c r="H151" s="224"/>
      <c r="I151" s="225" t="s">
        <v>1850</v>
      </c>
      <c r="J151" s="226"/>
      <c r="K151" s="225" t="s">
        <v>1851</v>
      </c>
      <c r="L151" s="226"/>
      <c r="M151" s="240">
        <v>5006.17</v>
      </c>
      <c r="N151" s="221">
        <f>VLOOKUP(A151,[1]Bal032022!A:N,14,0)</f>
        <v>0</v>
      </c>
    </row>
    <row r="152" spans="1:14" x14ac:dyDescent="0.2">
      <c r="A152" s="222" t="s">
        <v>938</v>
      </c>
      <c r="B152" s="223" t="s">
        <v>939</v>
      </c>
      <c r="C152" s="210" t="s">
        <v>377</v>
      </c>
      <c r="D152" s="223" t="s">
        <v>862</v>
      </c>
      <c r="E152" s="224"/>
      <c r="F152" s="224"/>
      <c r="G152" s="224"/>
      <c r="H152" s="224"/>
      <c r="I152" s="225" t="s">
        <v>1852</v>
      </c>
      <c r="J152" s="226"/>
      <c r="K152" s="225" t="s">
        <v>425</v>
      </c>
      <c r="L152" s="226"/>
      <c r="M152" s="240">
        <v>14109.48</v>
      </c>
      <c r="N152" s="221">
        <f>VLOOKUP(A152,[1]Bal032022!A:N,14,0)</f>
        <v>0</v>
      </c>
    </row>
    <row r="153" spans="1:14" x14ac:dyDescent="0.2">
      <c r="A153" s="222" t="s">
        <v>942</v>
      </c>
      <c r="B153" s="223" t="s">
        <v>943</v>
      </c>
      <c r="C153" s="210" t="s">
        <v>377</v>
      </c>
      <c r="D153" s="223" t="s">
        <v>944</v>
      </c>
      <c r="E153" s="224"/>
      <c r="F153" s="224"/>
      <c r="G153" s="224"/>
      <c r="H153" s="224"/>
      <c r="I153" s="225" t="s">
        <v>1853</v>
      </c>
      <c r="J153" s="226"/>
      <c r="K153" s="225" t="s">
        <v>1854</v>
      </c>
      <c r="L153" s="226"/>
      <c r="M153" s="240">
        <v>2115.59</v>
      </c>
      <c r="N153" s="221">
        <f>VLOOKUP(A153,[1]Bal032022!A:N,14,0)</f>
        <v>0</v>
      </c>
    </row>
    <row r="154" spans="1:14" x14ac:dyDescent="0.2">
      <c r="A154" s="222" t="s">
        <v>951</v>
      </c>
      <c r="B154" s="223" t="s">
        <v>952</v>
      </c>
      <c r="C154" s="210" t="s">
        <v>377</v>
      </c>
      <c r="D154" s="223" t="s">
        <v>658</v>
      </c>
      <c r="E154" s="224"/>
      <c r="F154" s="224"/>
      <c r="G154" s="224"/>
      <c r="H154" s="224"/>
      <c r="I154" s="225" t="s">
        <v>1855</v>
      </c>
      <c r="J154" s="226"/>
      <c r="K154" s="225" t="s">
        <v>1762</v>
      </c>
      <c r="L154" s="226"/>
      <c r="M154" s="240">
        <v>7064.92</v>
      </c>
      <c r="N154" s="221">
        <f>VLOOKUP(A154,[1]Bal032022!A:N,14,0)</f>
        <v>0</v>
      </c>
    </row>
    <row r="155" spans="1:14" x14ac:dyDescent="0.2">
      <c r="A155" s="222" t="s">
        <v>955</v>
      </c>
      <c r="B155" s="223" t="s">
        <v>956</v>
      </c>
      <c r="C155" s="210" t="s">
        <v>377</v>
      </c>
      <c r="D155" s="223" t="s">
        <v>869</v>
      </c>
      <c r="E155" s="224"/>
      <c r="F155" s="224"/>
      <c r="G155" s="224"/>
      <c r="H155" s="224"/>
      <c r="I155" s="225" t="s">
        <v>1856</v>
      </c>
      <c r="J155" s="226"/>
      <c r="K155" s="225" t="s">
        <v>1857</v>
      </c>
      <c r="L155" s="226"/>
      <c r="M155" s="240">
        <v>9393.1200000000008</v>
      </c>
      <c r="N155" s="221">
        <f>VLOOKUP(A155,[1]Bal032022!A:N,14,0)</f>
        <v>0</v>
      </c>
    </row>
    <row r="156" spans="1:14" x14ac:dyDescent="0.2">
      <c r="A156" s="222" t="s">
        <v>959</v>
      </c>
      <c r="B156" s="223" t="s">
        <v>960</v>
      </c>
      <c r="C156" s="210" t="s">
        <v>377</v>
      </c>
      <c r="D156" s="223" t="s">
        <v>873</v>
      </c>
      <c r="E156" s="224"/>
      <c r="F156" s="224"/>
      <c r="G156" s="224"/>
      <c r="H156" s="224"/>
      <c r="I156" s="225" t="s">
        <v>1858</v>
      </c>
      <c r="J156" s="226"/>
      <c r="K156" s="225" t="s">
        <v>1766</v>
      </c>
      <c r="L156" s="226"/>
      <c r="M156" s="225">
        <v>565.22</v>
      </c>
      <c r="N156" s="221">
        <f>VLOOKUP(A156,[1]Bal032022!A:N,14,0)</f>
        <v>0</v>
      </c>
    </row>
    <row r="157" spans="1:14" x14ac:dyDescent="0.2">
      <c r="A157" s="222" t="s">
        <v>963</v>
      </c>
      <c r="B157" s="223" t="s">
        <v>964</v>
      </c>
      <c r="C157" s="210" t="s">
        <v>377</v>
      </c>
      <c r="D157" s="223" t="s">
        <v>877</v>
      </c>
      <c r="E157" s="224"/>
      <c r="F157" s="224"/>
      <c r="G157" s="224"/>
      <c r="H157" s="224"/>
      <c r="I157" s="225" t="s">
        <v>1859</v>
      </c>
      <c r="J157" s="226"/>
      <c r="K157" s="225" t="s">
        <v>1860</v>
      </c>
      <c r="L157" s="226"/>
      <c r="M157" s="225">
        <v>577.16999999999996</v>
      </c>
      <c r="N157" s="221">
        <f>VLOOKUP(A157,[1]Bal032022!A:N,14,0)</f>
        <v>0</v>
      </c>
    </row>
    <row r="158" spans="1:14" x14ac:dyDescent="0.2">
      <c r="A158" s="222" t="s">
        <v>967</v>
      </c>
      <c r="B158" s="223" t="s">
        <v>968</v>
      </c>
      <c r="C158" s="210" t="s">
        <v>377</v>
      </c>
      <c r="D158" s="223" t="s">
        <v>881</v>
      </c>
      <c r="E158" s="224"/>
      <c r="F158" s="224"/>
      <c r="G158" s="224"/>
      <c r="H158" s="224"/>
      <c r="I158" s="225" t="s">
        <v>1861</v>
      </c>
      <c r="J158" s="226"/>
      <c r="K158" s="225" t="s">
        <v>1770</v>
      </c>
      <c r="L158" s="226"/>
      <c r="M158" s="225">
        <v>70.64</v>
      </c>
      <c r="N158" s="221">
        <f>VLOOKUP(A158,[1]Bal032022!A:N,14,0)</f>
        <v>0</v>
      </c>
    </row>
    <row r="159" spans="1:14" x14ac:dyDescent="0.2">
      <c r="A159" s="222" t="s">
        <v>971</v>
      </c>
      <c r="B159" s="223" t="s">
        <v>972</v>
      </c>
      <c r="C159" s="210" t="s">
        <v>377</v>
      </c>
      <c r="D159" s="223" t="s">
        <v>885</v>
      </c>
      <c r="E159" s="224"/>
      <c r="F159" s="224"/>
      <c r="G159" s="224"/>
      <c r="H159" s="224"/>
      <c r="I159" s="225" t="s">
        <v>1862</v>
      </c>
      <c r="J159" s="226"/>
      <c r="K159" s="225" t="s">
        <v>1863</v>
      </c>
      <c r="L159" s="226"/>
      <c r="M159" s="225">
        <v>72.150000000000006</v>
      </c>
      <c r="N159" s="221">
        <f>VLOOKUP(A159,[1]Bal032022!A:N,14,0)</f>
        <v>0</v>
      </c>
    </row>
    <row r="160" spans="1:14" x14ac:dyDescent="0.2">
      <c r="A160" s="222" t="s">
        <v>975</v>
      </c>
      <c r="B160" s="223" t="s">
        <v>976</v>
      </c>
      <c r="C160" s="210" t="s">
        <v>377</v>
      </c>
      <c r="D160" s="223" t="s">
        <v>889</v>
      </c>
      <c r="E160" s="224"/>
      <c r="F160" s="224"/>
      <c r="G160" s="224"/>
      <c r="H160" s="224"/>
      <c r="I160" s="225" t="s">
        <v>1864</v>
      </c>
      <c r="J160" s="226"/>
      <c r="K160" s="225" t="s">
        <v>1774</v>
      </c>
      <c r="L160" s="226"/>
      <c r="M160" s="240">
        <v>1911.47</v>
      </c>
      <c r="N160" s="221">
        <f>VLOOKUP(A160,[1]Bal032022!A:N,14,0)</f>
        <v>0</v>
      </c>
    </row>
    <row r="161" spans="1:14" x14ac:dyDescent="0.2">
      <c r="A161" s="222" t="s">
        <v>979</v>
      </c>
      <c r="B161" s="223" t="s">
        <v>980</v>
      </c>
      <c r="C161" s="210" t="s">
        <v>377</v>
      </c>
      <c r="D161" s="223" t="s">
        <v>893</v>
      </c>
      <c r="E161" s="224"/>
      <c r="F161" s="224"/>
      <c r="G161" s="224"/>
      <c r="H161" s="224"/>
      <c r="I161" s="225" t="s">
        <v>1865</v>
      </c>
      <c r="J161" s="226"/>
      <c r="K161" s="225" t="s">
        <v>1866</v>
      </c>
      <c r="L161" s="226"/>
      <c r="M161" s="240">
        <v>1952.06</v>
      </c>
      <c r="N161" s="221">
        <f>VLOOKUP(A161,[1]Bal032022!A:N,14,0)</f>
        <v>0</v>
      </c>
    </row>
    <row r="162" spans="1:14" x14ac:dyDescent="0.2">
      <c r="A162" s="227" t="s">
        <v>377</v>
      </c>
      <c r="B162" s="228" t="s">
        <v>377</v>
      </c>
      <c r="C162" s="210" t="s">
        <v>377</v>
      </c>
      <c r="D162" s="228" t="s">
        <v>377</v>
      </c>
      <c r="E162" s="229"/>
      <c r="F162" s="229"/>
      <c r="G162" s="229"/>
      <c r="H162" s="229"/>
      <c r="I162" s="229"/>
      <c r="J162" s="229"/>
      <c r="K162" s="229"/>
      <c r="L162" s="229"/>
      <c r="M162" s="229"/>
      <c r="N162" s="221"/>
    </row>
    <row r="163" spans="1:14" x14ac:dyDescent="0.2">
      <c r="A163" s="216" t="s">
        <v>983</v>
      </c>
      <c r="B163" s="217" t="s">
        <v>984</v>
      </c>
      <c r="C163" s="210" t="s">
        <v>377</v>
      </c>
      <c r="D163" s="217" t="s">
        <v>985</v>
      </c>
      <c r="E163" s="218"/>
      <c r="F163" s="218"/>
      <c r="G163" s="218"/>
      <c r="H163" s="218"/>
      <c r="I163" s="219" t="s">
        <v>1867</v>
      </c>
      <c r="J163" s="220"/>
      <c r="K163" s="219" t="s">
        <v>1868</v>
      </c>
      <c r="L163" s="220"/>
      <c r="M163" s="239">
        <v>430062.53</v>
      </c>
      <c r="N163" s="221" t="str">
        <f>VLOOKUP(A163,[1]Bal032022!A:N,14,0)</f>
        <v>6.1.1.2.2</v>
      </c>
    </row>
    <row r="164" spans="1:14" x14ac:dyDescent="0.2">
      <c r="A164" s="222" t="s">
        <v>988</v>
      </c>
      <c r="B164" s="223" t="s">
        <v>989</v>
      </c>
      <c r="C164" s="210" t="s">
        <v>377</v>
      </c>
      <c r="D164" s="223" t="s">
        <v>906</v>
      </c>
      <c r="E164" s="224"/>
      <c r="F164" s="224"/>
      <c r="G164" s="224"/>
      <c r="H164" s="224"/>
      <c r="I164" s="225" t="s">
        <v>1869</v>
      </c>
      <c r="J164" s="226"/>
      <c r="K164" s="225" t="s">
        <v>1870</v>
      </c>
      <c r="L164" s="226"/>
      <c r="M164" s="240">
        <v>232345.9</v>
      </c>
      <c r="N164" s="221">
        <f>VLOOKUP(A164,[1]Bal032022!A:N,14,0)</f>
        <v>0</v>
      </c>
    </row>
    <row r="165" spans="1:14" x14ac:dyDescent="0.2">
      <c r="A165" s="222" t="s">
        <v>996</v>
      </c>
      <c r="B165" s="223" t="s">
        <v>997</v>
      </c>
      <c r="C165" s="210" t="s">
        <v>377</v>
      </c>
      <c r="D165" s="223" t="s">
        <v>998</v>
      </c>
      <c r="E165" s="224"/>
      <c r="F165" s="224"/>
      <c r="G165" s="224"/>
      <c r="H165" s="224"/>
      <c r="I165" s="225" t="s">
        <v>1871</v>
      </c>
      <c r="J165" s="226"/>
      <c r="K165" s="225" t="s">
        <v>425</v>
      </c>
      <c r="L165" s="226"/>
      <c r="M165" s="240">
        <v>59200.23</v>
      </c>
      <c r="N165" s="221">
        <f>VLOOKUP(A165,[1]Bal032022!A:N,14,0)</f>
        <v>0</v>
      </c>
    </row>
    <row r="166" spans="1:14" x14ac:dyDescent="0.2">
      <c r="A166" s="222" t="s">
        <v>1000</v>
      </c>
      <c r="B166" s="223" t="s">
        <v>1001</v>
      </c>
      <c r="C166" s="210" t="s">
        <v>377</v>
      </c>
      <c r="D166" s="223" t="s">
        <v>1002</v>
      </c>
      <c r="E166" s="224"/>
      <c r="F166" s="224"/>
      <c r="G166" s="224"/>
      <c r="H166" s="224"/>
      <c r="I166" s="225" t="s">
        <v>1872</v>
      </c>
      <c r="J166" s="226"/>
      <c r="K166" s="225" t="s">
        <v>425</v>
      </c>
      <c r="L166" s="226"/>
      <c r="M166" s="240">
        <v>18562.03</v>
      </c>
      <c r="N166" s="221">
        <f>VLOOKUP(A166,[1]Bal032022!A:N,14,0)</f>
        <v>0</v>
      </c>
    </row>
    <row r="167" spans="1:14" x14ac:dyDescent="0.2">
      <c r="A167" s="222" t="s">
        <v>1004</v>
      </c>
      <c r="B167" s="223" t="s">
        <v>1005</v>
      </c>
      <c r="C167" s="210" t="s">
        <v>377</v>
      </c>
      <c r="D167" s="223" t="s">
        <v>1006</v>
      </c>
      <c r="E167" s="224"/>
      <c r="F167" s="224"/>
      <c r="G167" s="224"/>
      <c r="H167" s="224"/>
      <c r="I167" s="225" t="s">
        <v>1873</v>
      </c>
      <c r="J167" s="226"/>
      <c r="K167" s="225" t="s">
        <v>425</v>
      </c>
      <c r="L167" s="226"/>
      <c r="M167" s="240">
        <v>2320.23</v>
      </c>
      <c r="N167" s="221">
        <f>VLOOKUP(A167,[1]Bal032022!A:N,14,0)</f>
        <v>0</v>
      </c>
    </row>
    <row r="168" spans="1:14" x14ac:dyDescent="0.2">
      <c r="A168" s="222" t="s">
        <v>1008</v>
      </c>
      <c r="B168" s="223" t="s">
        <v>1009</v>
      </c>
      <c r="C168" s="210" t="s">
        <v>377</v>
      </c>
      <c r="D168" s="223" t="s">
        <v>1010</v>
      </c>
      <c r="E168" s="224"/>
      <c r="F168" s="224"/>
      <c r="G168" s="224"/>
      <c r="H168" s="224"/>
      <c r="I168" s="225" t="s">
        <v>1874</v>
      </c>
      <c r="J168" s="226"/>
      <c r="K168" s="225" t="s">
        <v>1875</v>
      </c>
      <c r="L168" s="226"/>
      <c r="M168" s="240">
        <v>11545.62</v>
      </c>
      <c r="N168" s="221">
        <f>VLOOKUP(A168,[1]Bal032022!A:N,14,0)</f>
        <v>0</v>
      </c>
    </row>
    <row r="169" spans="1:14" x14ac:dyDescent="0.2">
      <c r="A169" s="222" t="s">
        <v>1013</v>
      </c>
      <c r="B169" s="223" t="s">
        <v>1014</v>
      </c>
      <c r="C169" s="210" t="s">
        <v>377</v>
      </c>
      <c r="D169" s="223" t="s">
        <v>862</v>
      </c>
      <c r="E169" s="224"/>
      <c r="F169" s="224"/>
      <c r="G169" s="224"/>
      <c r="H169" s="224"/>
      <c r="I169" s="225" t="s">
        <v>1876</v>
      </c>
      <c r="J169" s="226"/>
      <c r="K169" s="225" t="s">
        <v>425</v>
      </c>
      <c r="L169" s="226"/>
      <c r="M169" s="240">
        <v>37294.019999999997</v>
      </c>
      <c r="N169" s="221">
        <f>VLOOKUP(A169,[1]Bal032022!A:N,14,0)</f>
        <v>0</v>
      </c>
    </row>
    <row r="170" spans="1:14" x14ac:dyDescent="0.2">
      <c r="A170" s="222" t="s">
        <v>1017</v>
      </c>
      <c r="B170" s="223" t="s">
        <v>1018</v>
      </c>
      <c r="C170" s="210" t="s">
        <v>377</v>
      </c>
      <c r="D170" s="223" t="s">
        <v>944</v>
      </c>
      <c r="E170" s="224"/>
      <c r="F170" s="224"/>
      <c r="G170" s="224"/>
      <c r="H170" s="224"/>
      <c r="I170" s="225" t="s">
        <v>1877</v>
      </c>
      <c r="J170" s="226"/>
      <c r="K170" s="225" t="s">
        <v>1878</v>
      </c>
      <c r="L170" s="226"/>
      <c r="M170" s="225">
        <v>107.89</v>
      </c>
      <c r="N170" s="221">
        <f>VLOOKUP(A170,[1]Bal032022!A:N,14,0)</f>
        <v>0</v>
      </c>
    </row>
    <row r="171" spans="1:14" x14ac:dyDescent="0.2">
      <c r="A171" s="222" t="s">
        <v>1879</v>
      </c>
      <c r="B171" s="223" t="s">
        <v>1880</v>
      </c>
      <c r="C171" s="210" t="s">
        <v>377</v>
      </c>
      <c r="D171" s="223" t="s">
        <v>949</v>
      </c>
      <c r="E171" s="224"/>
      <c r="F171" s="224"/>
      <c r="G171" s="224"/>
      <c r="H171" s="224"/>
      <c r="I171" s="225" t="s">
        <v>425</v>
      </c>
      <c r="J171" s="226"/>
      <c r="K171" s="225" t="s">
        <v>1881</v>
      </c>
      <c r="L171" s="226"/>
      <c r="M171" s="225">
        <v>-38</v>
      </c>
      <c r="N171" s="221" t="e">
        <f>VLOOKUP(A171,[1]Bal032022!A:N,14,0)</f>
        <v>#N/A</v>
      </c>
    </row>
    <row r="172" spans="1:14" x14ac:dyDescent="0.2">
      <c r="A172" s="222" t="s">
        <v>1021</v>
      </c>
      <c r="B172" s="223" t="s">
        <v>1022</v>
      </c>
      <c r="C172" s="210" t="s">
        <v>377</v>
      </c>
      <c r="D172" s="223" t="s">
        <v>658</v>
      </c>
      <c r="E172" s="224"/>
      <c r="F172" s="224"/>
      <c r="G172" s="224"/>
      <c r="H172" s="224"/>
      <c r="I172" s="225" t="s">
        <v>1882</v>
      </c>
      <c r="J172" s="226"/>
      <c r="K172" s="225" t="s">
        <v>425</v>
      </c>
      <c r="L172" s="226"/>
      <c r="M172" s="240">
        <v>20027.37</v>
      </c>
      <c r="N172" s="221">
        <f>VLOOKUP(A172,[1]Bal032022!A:N,14,0)</f>
        <v>0</v>
      </c>
    </row>
    <row r="173" spans="1:14" x14ac:dyDescent="0.2">
      <c r="A173" s="222" t="s">
        <v>1024</v>
      </c>
      <c r="B173" s="223" t="s">
        <v>1025</v>
      </c>
      <c r="C173" s="210" t="s">
        <v>377</v>
      </c>
      <c r="D173" s="223" t="s">
        <v>869</v>
      </c>
      <c r="E173" s="224"/>
      <c r="F173" s="224"/>
      <c r="G173" s="224"/>
      <c r="H173" s="224"/>
      <c r="I173" s="225" t="s">
        <v>1883</v>
      </c>
      <c r="J173" s="226"/>
      <c r="K173" s="225" t="s">
        <v>1884</v>
      </c>
      <c r="L173" s="226"/>
      <c r="M173" s="240">
        <v>28397.64</v>
      </c>
      <c r="N173" s="221">
        <f>VLOOKUP(A173,[1]Bal032022!A:N,14,0)</f>
        <v>0</v>
      </c>
    </row>
    <row r="174" spans="1:14" x14ac:dyDescent="0.2">
      <c r="A174" s="222" t="s">
        <v>1028</v>
      </c>
      <c r="B174" s="223" t="s">
        <v>1029</v>
      </c>
      <c r="C174" s="210" t="s">
        <v>377</v>
      </c>
      <c r="D174" s="223" t="s">
        <v>873</v>
      </c>
      <c r="E174" s="224"/>
      <c r="F174" s="224"/>
      <c r="G174" s="224"/>
      <c r="H174" s="224"/>
      <c r="I174" s="225" t="s">
        <v>1885</v>
      </c>
      <c r="J174" s="226"/>
      <c r="K174" s="225" t="s">
        <v>425</v>
      </c>
      <c r="L174" s="226"/>
      <c r="M174" s="240">
        <v>1602.15</v>
      </c>
      <c r="N174" s="221">
        <f>VLOOKUP(A174,[1]Bal032022!A:N,14,0)</f>
        <v>0</v>
      </c>
    </row>
    <row r="175" spans="1:14" x14ac:dyDescent="0.2">
      <c r="A175" s="222" t="s">
        <v>1032</v>
      </c>
      <c r="B175" s="223" t="s">
        <v>1033</v>
      </c>
      <c r="C175" s="210" t="s">
        <v>377</v>
      </c>
      <c r="D175" s="223" t="s">
        <v>877</v>
      </c>
      <c r="E175" s="224"/>
      <c r="F175" s="224"/>
      <c r="G175" s="224"/>
      <c r="H175" s="224"/>
      <c r="I175" s="225" t="s">
        <v>1886</v>
      </c>
      <c r="J175" s="226"/>
      <c r="K175" s="225" t="s">
        <v>1887</v>
      </c>
      <c r="L175" s="226"/>
      <c r="M175" s="240">
        <v>2106.6999999999998</v>
      </c>
      <c r="N175" s="221">
        <f>VLOOKUP(A175,[1]Bal032022!A:N,14,0)</f>
        <v>0</v>
      </c>
    </row>
    <row r="176" spans="1:14" x14ac:dyDescent="0.2">
      <c r="A176" s="222" t="s">
        <v>1036</v>
      </c>
      <c r="B176" s="223" t="s">
        <v>1037</v>
      </c>
      <c r="C176" s="210" t="s">
        <v>377</v>
      </c>
      <c r="D176" s="223" t="s">
        <v>881</v>
      </c>
      <c r="E176" s="224"/>
      <c r="F176" s="224"/>
      <c r="G176" s="224"/>
      <c r="H176" s="224"/>
      <c r="I176" s="225" t="s">
        <v>1888</v>
      </c>
      <c r="J176" s="226"/>
      <c r="K176" s="225" t="s">
        <v>425</v>
      </c>
      <c r="L176" s="226"/>
      <c r="M176" s="225">
        <v>200.26</v>
      </c>
      <c r="N176" s="221">
        <f>VLOOKUP(A176,[1]Bal032022!A:N,14,0)</f>
        <v>0</v>
      </c>
    </row>
    <row r="177" spans="1:14" x14ac:dyDescent="0.2">
      <c r="A177" s="222" t="s">
        <v>1039</v>
      </c>
      <c r="B177" s="223" t="s">
        <v>1040</v>
      </c>
      <c r="C177" s="210" t="s">
        <v>377</v>
      </c>
      <c r="D177" s="223" t="s">
        <v>885</v>
      </c>
      <c r="E177" s="224"/>
      <c r="F177" s="224"/>
      <c r="G177" s="224"/>
      <c r="H177" s="224"/>
      <c r="I177" s="225" t="s">
        <v>1889</v>
      </c>
      <c r="J177" s="226"/>
      <c r="K177" s="225" t="s">
        <v>1890</v>
      </c>
      <c r="L177" s="226"/>
      <c r="M177" s="225">
        <v>263.32</v>
      </c>
      <c r="N177" s="221">
        <f>VLOOKUP(A177,[1]Bal032022!A:N,14,0)</f>
        <v>0</v>
      </c>
    </row>
    <row r="178" spans="1:14" x14ac:dyDescent="0.2">
      <c r="A178" s="222" t="s">
        <v>1043</v>
      </c>
      <c r="B178" s="223" t="s">
        <v>1044</v>
      </c>
      <c r="C178" s="210" t="s">
        <v>377</v>
      </c>
      <c r="D178" s="223" t="s">
        <v>889</v>
      </c>
      <c r="E178" s="224"/>
      <c r="F178" s="224"/>
      <c r="G178" s="224"/>
      <c r="H178" s="224"/>
      <c r="I178" s="225" t="s">
        <v>1891</v>
      </c>
      <c r="J178" s="226"/>
      <c r="K178" s="225" t="s">
        <v>425</v>
      </c>
      <c r="L178" s="226"/>
      <c r="M178" s="240">
        <v>5418.72</v>
      </c>
      <c r="N178" s="221">
        <f>VLOOKUP(A178,[1]Bal032022!A:N,14,0)</f>
        <v>0</v>
      </c>
    </row>
    <row r="179" spans="1:14" x14ac:dyDescent="0.2">
      <c r="A179" s="222" t="s">
        <v>1046</v>
      </c>
      <c r="B179" s="223" t="s">
        <v>1047</v>
      </c>
      <c r="C179" s="210" t="s">
        <v>377</v>
      </c>
      <c r="D179" s="223" t="s">
        <v>893</v>
      </c>
      <c r="E179" s="224"/>
      <c r="F179" s="224"/>
      <c r="G179" s="224"/>
      <c r="H179" s="224"/>
      <c r="I179" s="225" t="s">
        <v>1892</v>
      </c>
      <c r="J179" s="226"/>
      <c r="K179" s="225" t="s">
        <v>1893</v>
      </c>
      <c r="L179" s="226"/>
      <c r="M179" s="240">
        <v>7125.14</v>
      </c>
      <c r="N179" s="221">
        <f>VLOOKUP(A179,[1]Bal032022!A:N,14,0)</f>
        <v>0</v>
      </c>
    </row>
    <row r="180" spans="1:14" x14ac:dyDescent="0.2">
      <c r="A180" s="222" t="s">
        <v>1050</v>
      </c>
      <c r="B180" s="223" t="s">
        <v>1051</v>
      </c>
      <c r="C180" s="210" t="s">
        <v>377</v>
      </c>
      <c r="D180" s="223" t="s">
        <v>1052</v>
      </c>
      <c r="E180" s="224"/>
      <c r="F180" s="224"/>
      <c r="G180" s="224"/>
      <c r="H180" s="224"/>
      <c r="I180" s="225" t="s">
        <v>1894</v>
      </c>
      <c r="J180" s="226"/>
      <c r="K180" s="225" t="s">
        <v>425</v>
      </c>
      <c r="L180" s="226"/>
      <c r="M180" s="240">
        <v>4228.92</v>
      </c>
      <c r="N180" s="221">
        <f>VLOOKUP(A180,[1]Bal032022!A:N,14,0)</f>
        <v>0</v>
      </c>
    </row>
    <row r="181" spans="1:14" x14ac:dyDescent="0.2">
      <c r="A181" s="222" t="s">
        <v>1054</v>
      </c>
      <c r="B181" s="223" t="s">
        <v>1055</v>
      </c>
      <c r="C181" s="210" t="s">
        <v>377</v>
      </c>
      <c r="D181" s="223" t="s">
        <v>1056</v>
      </c>
      <c r="E181" s="224"/>
      <c r="F181" s="224"/>
      <c r="G181" s="224"/>
      <c r="H181" s="224"/>
      <c r="I181" s="225" t="s">
        <v>425</v>
      </c>
      <c r="J181" s="226"/>
      <c r="K181" s="225" t="s">
        <v>1895</v>
      </c>
      <c r="L181" s="226"/>
      <c r="M181" s="225">
        <v>-645.61</v>
      </c>
      <c r="N181" s="221" t="e">
        <f>VLOOKUP(A181,[1]Bal032022!A:N,14,0)</f>
        <v>#N/A</v>
      </c>
    </row>
    <row r="182" spans="1:14" x14ac:dyDescent="0.2">
      <c r="A182" s="227" t="s">
        <v>377</v>
      </c>
      <c r="B182" s="228" t="s">
        <v>377</v>
      </c>
      <c r="C182" s="210" t="s">
        <v>377</v>
      </c>
      <c r="D182" s="228" t="s">
        <v>377</v>
      </c>
      <c r="E182" s="229"/>
      <c r="F182" s="229"/>
      <c r="G182" s="229"/>
      <c r="H182" s="229"/>
      <c r="I182" s="229"/>
      <c r="J182" s="229"/>
      <c r="K182" s="229"/>
      <c r="L182" s="229"/>
      <c r="M182" s="229"/>
      <c r="N182" s="221"/>
    </row>
    <row r="183" spans="1:14" x14ac:dyDescent="0.2">
      <c r="A183" s="216" t="s">
        <v>1058</v>
      </c>
      <c r="B183" s="217" t="s">
        <v>1059</v>
      </c>
      <c r="C183" s="210" t="s">
        <v>377</v>
      </c>
      <c r="D183" s="217" t="s">
        <v>1060</v>
      </c>
      <c r="E183" s="218"/>
      <c r="F183" s="218"/>
      <c r="G183" s="218"/>
      <c r="H183" s="218"/>
      <c r="I183" s="219" t="s">
        <v>1896</v>
      </c>
      <c r="J183" s="220"/>
      <c r="K183" s="219" t="s">
        <v>425</v>
      </c>
      <c r="L183" s="220"/>
      <c r="M183" s="239">
        <v>8537.43</v>
      </c>
      <c r="N183" s="221">
        <f>VLOOKUP(A183,[1]Bal032022!A:N,14,0)</f>
        <v>0</v>
      </c>
    </row>
    <row r="184" spans="1:14" x14ac:dyDescent="0.2">
      <c r="A184" s="216" t="s">
        <v>1062</v>
      </c>
      <c r="B184" s="217" t="s">
        <v>1063</v>
      </c>
      <c r="C184" s="210" t="s">
        <v>377</v>
      </c>
      <c r="D184" s="217" t="s">
        <v>985</v>
      </c>
      <c r="E184" s="218"/>
      <c r="F184" s="218"/>
      <c r="G184" s="218"/>
      <c r="H184" s="218"/>
      <c r="I184" s="219" t="s">
        <v>1896</v>
      </c>
      <c r="J184" s="220"/>
      <c r="K184" s="219" t="s">
        <v>425</v>
      </c>
      <c r="L184" s="220"/>
      <c r="M184" s="239">
        <v>8537.43</v>
      </c>
      <c r="N184" s="221" t="str">
        <f>VLOOKUP(A184,[1]Bal032022!A:N,14,0)</f>
        <v>6.1.1.3.2</v>
      </c>
    </row>
    <row r="185" spans="1:14" x14ac:dyDescent="0.2">
      <c r="A185" s="222" t="s">
        <v>1064</v>
      </c>
      <c r="B185" s="223" t="s">
        <v>1065</v>
      </c>
      <c r="C185" s="210" t="s">
        <v>377</v>
      </c>
      <c r="D185" s="223" t="s">
        <v>846</v>
      </c>
      <c r="E185" s="224"/>
      <c r="F185" s="224"/>
      <c r="G185" s="224"/>
      <c r="H185" s="224"/>
      <c r="I185" s="225" t="s">
        <v>1897</v>
      </c>
      <c r="J185" s="226"/>
      <c r="K185" s="225" t="s">
        <v>425</v>
      </c>
      <c r="L185" s="226"/>
      <c r="M185" s="240">
        <v>4000</v>
      </c>
      <c r="N185" s="221">
        <f>VLOOKUP(A185,[1]Bal032022!A:N,14,0)</f>
        <v>0</v>
      </c>
    </row>
    <row r="186" spans="1:14" x14ac:dyDescent="0.2">
      <c r="A186" s="222" t="s">
        <v>1070</v>
      </c>
      <c r="B186" s="223" t="s">
        <v>1071</v>
      </c>
      <c r="C186" s="210" t="s">
        <v>377</v>
      </c>
      <c r="D186" s="223" t="s">
        <v>862</v>
      </c>
      <c r="E186" s="224"/>
      <c r="F186" s="224"/>
      <c r="G186" s="224"/>
      <c r="H186" s="224"/>
      <c r="I186" s="225" t="s">
        <v>1898</v>
      </c>
      <c r="J186" s="226"/>
      <c r="K186" s="225" t="s">
        <v>425</v>
      </c>
      <c r="L186" s="226"/>
      <c r="M186" s="240">
        <v>3057.12</v>
      </c>
      <c r="N186" s="221">
        <f>VLOOKUP(A186,[1]Bal032022!A:N,14,0)</f>
        <v>0</v>
      </c>
    </row>
    <row r="187" spans="1:14" x14ac:dyDescent="0.2">
      <c r="A187" s="222" t="s">
        <v>1073</v>
      </c>
      <c r="B187" s="223" t="s">
        <v>1074</v>
      </c>
      <c r="C187" s="210" t="s">
        <v>377</v>
      </c>
      <c r="D187" s="223" t="s">
        <v>944</v>
      </c>
      <c r="E187" s="224"/>
      <c r="F187" s="224"/>
      <c r="G187" s="224"/>
      <c r="H187" s="224"/>
      <c r="I187" s="225" t="s">
        <v>1899</v>
      </c>
      <c r="J187" s="226"/>
      <c r="K187" s="225" t="s">
        <v>425</v>
      </c>
      <c r="L187" s="226"/>
      <c r="M187" s="240">
        <v>1480.31</v>
      </c>
      <c r="N187" s="221" t="e">
        <f>VLOOKUP(A187,[1]Bal032022!A:N,14,0)</f>
        <v>#N/A</v>
      </c>
    </row>
    <row r="188" spans="1:14" x14ac:dyDescent="0.2">
      <c r="A188" s="227" t="s">
        <v>377</v>
      </c>
      <c r="B188" s="228" t="s">
        <v>377</v>
      </c>
      <c r="C188" s="210" t="s">
        <v>377</v>
      </c>
      <c r="D188" s="228" t="s">
        <v>377</v>
      </c>
      <c r="E188" s="229"/>
      <c r="F188" s="229"/>
      <c r="G188" s="229"/>
      <c r="H188" s="229"/>
      <c r="I188" s="229"/>
      <c r="J188" s="229"/>
      <c r="K188" s="229"/>
      <c r="L188" s="229"/>
      <c r="M188" s="229"/>
      <c r="N188" s="221"/>
    </row>
    <row r="189" spans="1:14" x14ac:dyDescent="0.2">
      <c r="A189" s="216" t="s">
        <v>1076</v>
      </c>
      <c r="B189" s="217" t="s">
        <v>1077</v>
      </c>
      <c r="C189" s="210" t="s">
        <v>377</v>
      </c>
      <c r="D189" s="217" t="s">
        <v>1078</v>
      </c>
      <c r="E189" s="218"/>
      <c r="F189" s="218"/>
      <c r="G189" s="218"/>
      <c r="H189" s="218"/>
      <c r="I189" s="219" t="s">
        <v>1900</v>
      </c>
      <c r="J189" s="220"/>
      <c r="K189" s="219" t="s">
        <v>425</v>
      </c>
      <c r="L189" s="220"/>
      <c r="M189" s="239">
        <v>48614.22</v>
      </c>
      <c r="N189" s="221">
        <f>VLOOKUP(A189,[1]Bal032022!A:N,14,0)</f>
        <v>0</v>
      </c>
    </row>
    <row r="190" spans="1:14" x14ac:dyDescent="0.2">
      <c r="A190" s="216" t="s">
        <v>1081</v>
      </c>
      <c r="B190" s="217" t="s">
        <v>1082</v>
      </c>
      <c r="C190" s="210" t="s">
        <v>377</v>
      </c>
      <c r="D190" s="217" t="s">
        <v>1078</v>
      </c>
      <c r="E190" s="218"/>
      <c r="F190" s="218"/>
      <c r="G190" s="218"/>
      <c r="H190" s="218"/>
      <c r="I190" s="219" t="s">
        <v>1900</v>
      </c>
      <c r="J190" s="220"/>
      <c r="K190" s="219" t="s">
        <v>425</v>
      </c>
      <c r="L190" s="220"/>
      <c r="M190" s="239">
        <v>48614.22</v>
      </c>
      <c r="N190" s="221">
        <f>VLOOKUP(A190,[1]Bal032022!A:N,14,0)</f>
        <v>0</v>
      </c>
    </row>
    <row r="191" spans="1:14" x14ac:dyDescent="0.2">
      <c r="A191" s="216" t="s">
        <v>1083</v>
      </c>
      <c r="B191" s="217" t="s">
        <v>1084</v>
      </c>
      <c r="C191" s="210" t="s">
        <v>377</v>
      </c>
      <c r="D191" s="217" t="s">
        <v>1078</v>
      </c>
      <c r="E191" s="218"/>
      <c r="F191" s="218"/>
      <c r="G191" s="218"/>
      <c r="H191" s="218"/>
      <c r="I191" s="219" t="s">
        <v>1900</v>
      </c>
      <c r="J191" s="220"/>
      <c r="K191" s="219" t="s">
        <v>425</v>
      </c>
      <c r="L191" s="220"/>
      <c r="M191" s="239">
        <v>48614.22</v>
      </c>
      <c r="N191" s="221">
        <f>VLOOKUP(A191,[1]Bal032022!A:N,14,0)</f>
        <v>0</v>
      </c>
    </row>
    <row r="192" spans="1:14" x14ac:dyDescent="0.2">
      <c r="A192" s="222" t="s">
        <v>1085</v>
      </c>
      <c r="B192" s="223" t="s">
        <v>1086</v>
      </c>
      <c r="C192" s="210" t="s">
        <v>377</v>
      </c>
      <c r="D192" s="223" t="s">
        <v>1087</v>
      </c>
      <c r="E192" s="224"/>
      <c r="F192" s="224"/>
      <c r="G192" s="224"/>
      <c r="H192" s="224"/>
      <c r="I192" s="225" t="s">
        <v>1092</v>
      </c>
      <c r="J192" s="226"/>
      <c r="K192" s="225" t="s">
        <v>425</v>
      </c>
      <c r="L192" s="226"/>
      <c r="M192" s="240">
        <v>6750</v>
      </c>
      <c r="N192" s="221" t="str">
        <f>VLOOKUP(A192,[1]Bal032022!A:N,14,0)</f>
        <v>6.1.2.6</v>
      </c>
    </row>
    <row r="193" spans="1:14" x14ac:dyDescent="0.2">
      <c r="A193" s="222" t="s">
        <v>1089</v>
      </c>
      <c r="B193" s="223" t="s">
        <v>1090</v>
      </c>
      <c r="C193" s="210" t="s">
        <v>377</v>
      </c>
      <c r="D193" s="223" t="s">
        <v>1091</v>
      </c>
      <c r="E193" s="224"/>
      <c r="F193" s="224"/>
      <c r="G193" s="224"/>
      <c r="H193" s="224"/>
      <c r="I193" s="225" t="s">
        <v>1092</v>
      </c>
      <c r="J193" s="226"/>
      <c r="K193" s="225" t="s">
        <v>425</v>
      </c>
      <c r="L193" s="226"/>
      <c r="M193" s="240">
        <v>6750</v>
      </c>
      <c r="N193" s="221" t="str">
        <f>VLOOKUP(A193,[1]Bal032022!A:N,14,0)</f>
        <v>6.1.2.3</v>
      </c>
    </row>
    <row r="194" spans="1:14" x14ac:dyDescent="0.2">
      <c r="A194" s="222" t="s">
        <v>1097</v>
      </c>
      <c r="B194" s="223" t="s">
        <v>1098</v>
      </c>
      <c r="C194" s="210" t="s">
        <v>377</v>
      </c>
      <c r="D194" s="223" t="s">
        <v>1099</v>
      </c>
      <c r="E194" s="224"/>
      <c r="F194" s="224"/>
      <c r="G194" s="224"/>
      <c r="H194" s="224"/>
      <c r="I194" s="225" t="s">
        <v>1408</v>
      </c>
      <c r="J194" s="226"/>
      <c r="K194" s="225" t="s">
        <v>425</v>
      </c>
      <c r="L194" s="226"/>
      <c r="M194" s="225">
        <v>600</v>
      </c>
      <c r="N194" s="221" t="s">
        <v>127</v>
      </c>
    </row>
    <row r="195" spans="1:14" x14ac:dyDescent="0.2">
      <c r="A195" s="222" t="s">
        <v>1105</v>
      </c>
      <c r="B195" s="223" t="s">
        <v>1106</v>
      </c>
      <c r="C195" s="210" t="s">
        <v>377</v>
      </c>
      <c r="D195" s="223" t="s">
        <v>1107</v>
      </c>
      <c r="E195" s="224"/>
      <c r="F195" s="224"/>
      <c r="G195" s="224"/>
      <c r="H195" s="224"/>
      <c r="I195" s="225" t="s">
        <v>1108</v>
      </c>
      <c r="J195" s="226"/>
      <c r="K195" s="225" t="s">
        <v>425</v>
      </c>
      <c r="L195" s="226"/>
      <c r="M195" s="240">
        <v>25249.01</v>
      </c>
      <c r="N195" s="221" t="str">
        <f>VLOOKUP(A195,[1]Bal032022!A:N,14,0)</f>
        <v>6.1.2.2</v>
      </c>
    </row>
    <row r="196" spans="1:14" x14ac:dyDescent="0.2">
      <c r="A196" s="222" t="s">
        <v>1113</v>
      </c>
      <c r="B196" s="223" t="s">
        <v>1114</v>
      </c>
      <c r="C196" s="210" t="s">
        <v>377</v>
      </c>
      <c r="D196" s="223" t="s">
        <v>1115</v>
      </c>
      <c r="E196" s="224"/>
      <c r="F196" s="224"/>
      <c r="G196" s="224"/>
      <c r="H196" s="224"/>
      <c r="I196" s="225" t="s">
        <v>1116</v>
      </c>
      <c r="J196" s="226"/>
      <c r="K196" s="225" t="s">
        <v>425</v>
      </c>
      <c r="L196" s="226"/>
      <c r="M196" s="240">
        <v>2436</v>
      </c>
      <c r="N196" s="221" t="str">
        <f>VLOOKUP(A196,[1]Bal032022!A:N,14,0)</f>
        <v>6.1.2.4</v>
      </c>
    </row>
    <row r="197" spans="1:14" x14ac:dyDescent="0.2">
      <c r="A197" s="222" t="s">
        <v>1117</v>
      </c>
      <c r="B197" s="223" t="s">
        <v>1118</v>
      </c>
      <c r="C197" s="210" t="s">
        <v>377</v>
      </c>
      <c r="D197" s="223" t="s">
        <v>1119</v>
      </c>
      <c r="E197" s="224"/>
      <c r="F197" s="224"/>
      <c r="G197" s="224"/>
      <c r="H197" s="224"/>
      <c r="I197" s="225" t="s">
        <v>1120</v>
      </c>
      <c r="J197" s="226"/>
      <c r="K197" s="225" t="s">
        <v>425</v>
      </c>
      <c r="L197" s="226"/>
      <c r="M197" s="225">
        <v>713.97</v>
      </c>
      <c r="N197" s="221" t="str">
        <f>VLOOKUP(A197,[1]Bal032022!A:N,14,0)</f>
        <v>6.1.2.5</v>
      </c>
    </row>
    <row r="198" spans="1:14" x14ac:dyDescent="0.2">
      <c r="A198" s="222" t="s">
        <v>1121</v>
      </c>
      <c r="B198" s="223" t="s">
        <v>1122</v>
      </c>
      <c r="C198" s="210" t="s">
        <v>377</v>
      </c>
      <c r="D198" s="223" t="s">
        <v>1123</v>
      </c>
      <c r="E198" s="224"/>
      <c r="F198" s="224"/>
      <c r="G198" s="224"/>
      <c r="H198" s="224"/>
      <c r="I198" s="225" t="s">
        <v>1124</v>
      </c>
      <c r="J198" s="226"/>
      <c r="K198" s="225" t="s">
        <v>425</v>
      </c>
      <c r="L198" s="226"/>
      <c r="M198" s="240">
        <v>1291.93</v>
      </c>
      <c r="N198" s="221" t="str">
        <f>VLOOKUP(A198,[1]Bal032022!A:N,14,0)</f>
        <v>6.1.2.8</v>
      </c>
    </row>
    <row r="199" spans="1:14" x14ac:dyDescent="0.2">
      <c r="A199" s="222" t="s">
        <v>1129</v>
      </c>
      <c r="B199" s="223" t="s">
        <v>1130</v>
      </c>
      <c r="C199" s="210" t="s">
        <v>377</v>
      </c>
      <c r="D199" s="223" t="s">
        <v>1131</v>
      </c>
      <c r="E199" s="224"/>
      <c r="F199" s="224"/>
      <c r="G199" s="224"/>
      <c r="H199" s="224"/>
      <c r="I199" s="225" t="s">
        <v>1132</v>
      </c>
      <c r="J199" s="226"/>
      <c r="K199" s="225" t="s">
        <v>425</v>
      </c>
      <c r="L199" s="226"/>
      <c r="M199" s="240">
        <v>4823.3100000000004</v>
      </c>
      <c r="N199" s="221" t="s">
        <v>115</v>
      </c>
    </row>
    <row r="200" spans="1:14" x14ac:dyDescent="0.2">
      <c r="A200" s="227" t="s">
        <v>377</v>
      </c>
      <c r="B200" s="228" t="s">
        <v>377</v>
      </c>
      <c r="C200" s="210" t="s">
        <v>377</v>
      </c>
      <c r="D200" s="228" t="s">
        <v>377</v>
      </c>
      <c r="E200" s="229"/>
      <c r="F200" s="229"/>
      <c r="G200" s="229"/>
      <c r="H200" s="229"/>
      <c r="I200" s="229"/>
      <c r="J200" s="229"/>
      <c r="K200" s="229"/>
      <c r="L200" s="229"/>
      <c r="M200" s="229"/>
      <c r="N200" s="221"/>
    </row>
    <row r="201" spans="1:14" x14ac:dyDescent="0.2">
      <c r="A201" s="216" t="s">
        <v>1133</v>
      </c>
      <c r="B201" s="217" t="s">
        <v>1134</v>
      </c>
      <c r="C201" s="210" t="s">
        <v>377</v>
      </c>
      <c r="D201" s="217" t="s">
        <v>1135</v>
      </c>
      <c r="E201" s="218"/>
      <c r="F201" s="218"/>
      <c r="G201" s="218"/>
      <c r="H201" s="218"/>
      <c r="I201" s="219" t="s">
        <v>1901</v>
      </c>
      <c r="J201" s="220"/>
      <c r="K201" s="219" t="s">
        <v>1902</v>
      </c>
      <c r="L201" s="220"/>
      <c r="M201" s="239">
        <v>102461.77</v>
      </c>
      <c r="N201" s="221">
        <f>VLOOKUP(A201,[1]Bal032022!A:N,14,0)</f>
        <v>0</v>
      </c>
    </row>
    <row r="202" spans="1:14" x14ac:dyDescent="0.2">
      <c r="A202" s="216" t="s">
        <v>1138</v>
      </c>
      <c r="B202" s="217" t="s">
        <v>1139</v>
      </c>
      <c r="C202" s="210" t="s">
        <v>377</v>
      </c>
      <c r="D202" s="217" t="s">
        <v>1135</v>
      </c>
      <c r="E202" s="218"/>
      <c r="F202" s="218"/>
      <c r="G202" s="218"/>
      <c r="H202" s="218"/>
      <c r="I202" s="219" t="s">
        <v>1901</v>
      </c>
      <c r="J202" s="220"/>
      <c r="K202" s="219" t="s">
        <v>1902</v>
      </c>
      <c r="L202" s="220"/>
      <c r="M202" s="239">
        <v>102461.77</v>
      </c>
      <c r="N202" s="221">
        <f>VLOOKUP(A202,[1]Bal032022!A:N,14,0)</f>
        <v>0</v>
      </c>
    </row>
    <row r="203" spans="1:14" x14ac:dyDescent="0.2">
      <c r="A203" s="216" t="s">
        <v>1140</v>
      </c>
      <c r="B203" s="217" t="s">
        <v>1141</v>
      </c>
      <c r="C203" s="210" t="s">
        <v>377</v>
      </c>
      <c r="D203" s="217" t="s">
        <v>1135</v>
      </c>
      <c r="E203" s="218"/>
      <c r="F203" s="218"/>
      <c r="G203" s="218"/>
      <c r="H203" s="218"/>
      <c r="I203" s="219" t="s">
        <v>1901</v>
      </c>
      <c r="J203" s="220"/>
      <c r="K203" s="219" t="s">
        <v>1902</v>
      </c>
      <c r="L203" s="220"/>
      <c r="M203" s="239">
        <v>102461.77</v>
      </c>
      <c r="N203" s="221">
        <f>VLOOKUP(A203,[1]Bal032022!A:N,14,0)</f>
        <v>0</v>
      </c>
    </row>
    <row r="204" spans="1:14" x14ac:dyDescent="0.2">
      <c r="A204" s="216" t="s">
        <v>1142</v>
      </c>
      <c r="B204" s="217" t="s">
        <v>1143</v>
      </c>
      <c r="C204" s="210" t="s">
        <v>377</v>
      </c>
      <c r="D204" s="217" t="s">
        <v>1144</v>
      </c>
      <c r="E204" s="218"/>
      <c r="F204" s="218"/>
      <c r="G204" s="218"/>
      <c r="H204" s="218"/>
      <c r="I204" s="219" t="s">
        <v>1903</v>
      </c>
      <c r="J204" s="220"/>
      <c r="K204" s="219" t="s">
        <v>1902</v>
      </c>
      <c r="L204" s="220"/>
      <c r="M204" s="239">
        <v>46490.99</v>
      </c>
      <c r="N204" s="221">
        <f>VLOOKUP(A204,[1]Bal032022!A:N,14,0)</f>
        <v>0</v>
      </c>
    </row>
    <row r="205" spans="1:14" x14ac:dyDescent="0.2">
      <c r="A205" s="222" t="s">
        <v>1146</v>
      </c>
      <c r="B205" s="223" t="s">
        <v>1147</v>
      </c>
      <c r="C205" s="210" t="s">
        <v>377</v>
      </c>
      <c r="D205" s="223" t="s">
        <v>1148</v>
      </c>
      <c r="E205" s="224"/>
      <c r="F205" s="224"/>
      <c r="G205" s="224"/>
      <c r="H205" s="224"/>
      <c r="I205" s="225" t="s">
        <v>1904</v>
      </c>
      <c r="J205" s="226"/>
      <c r="K205" s="225" t="s">
        <v>1902</v>
      </c>
      <c r="L205" s="226"/>
      <c r="M205" s="240">
        <v>38770.559999999998</v>
      </c>
      <c r="N205" s="221" t="str">
        <f>VLOOKUP(A205,[1]Bal032022!A:N,14,0)</f>
        <v>6.1.3.2.2</v>
      </c>
    </row>
    <row r="206" spans="1:14" x14ac:dyDescent="0.2">
      <c r="A206" s="222" t="s">
        <v>1150</v>
      </c>
      <c r="B206" s="223" t="s">
        <v>1151</v>
      </c>
      <c r="C206" s="210" t="s">
        <v>377</v>
      </c>
      <c r="D206" s="223" t="s">
        <v>1152</v>
      </c>
      <c r="E206" s="224"/>
      <c r="F206" s="224"/>
      <c r="G206" s="224"/>
      <c r="H206" s="224"/>
      <c r="I206" s="225" t="s">
        <v>1905</v>
      </c>
      <c r="J206" s="226"/>
      <c r="K206" s="225" t="s">
        <v>425</v>
      </c>
      <c r="L206" s="226"/>
      <c r="M206" s="240">
        <v>5235.55</v>
      </c>
      <c r="N206" s="221" t="str">
        <f>VLOOKUP(A206,[1]Bal032022!A:N,14,0)</f>
        <v>6.1.3.2.4</v>
      </c>
    </row>
    <row r="207" spans="1:14" x14ac:dyDescent="0.2">
      <c r="A207" s="222" t="s">
        <v>1154</v>
      </c>
      <c r="B207" s="223" t="s">
        <v>1155</v>
      </c>
      <c r="C207" s="210" t="s">
        <v>377</v>
      </c>
      <c r="D207" s="223" t="s">
        <v>1156</v>
      </c>
      <c r="E207" s="224"/>
      <c r="F207" s="224"/>
      <c r="G207" s="224"/>
      <c r="H207" s="224"/>
      <c r="I207" s="225" t="s">
        <v>1906</v>
      </c>
      <c r="J207" s="226"/>
      <c r="K207" s="225" t="s">
        <v>425</v>
      </c>
      <c r="L207" s="226"/>
      <c r="M207" s="240">
        <v>2484.88</v>
      </c>
      <c r="N207" s="221" t="str">
        <f>VLOOKUP(A207,[1]Bal032022!A:N,14,0)</f>
        <v>6.1.3.2.5</v>
      </c>
    </row>
    <row r="208" spans="1:14" x14ac:dyDescent="0.2">
      <c r="A208" s="227" t="s">
        <v>377</v>
      </c>
      <c r="B208" s="228" t="s">
        <v>377</v>
      </c>
      <c r="C208" s="210" t="s">
        <v>377</v>
      </c>
      <c r="D208" s="228" t="s">
        <v>377</v>
      </c>
      <c r="E208" s="229"/>
      <c r="F208" s="229"/>
      <c r="G208" s="229"/>
      <c r="H208" s="229"/>
      <c r="I208" s="229"/>
      <c r="J208" s="229"/>
      <c r="K208" s="229"/>
      <c r="L208" s="229"/>
      <c r="M208" s="229"/>
      <c r="N208" s="221"/>
    </row>
    <row r="209" spans="1:14" x14ac:dyDescent="0.2">
      <c r="A209" s="216" t="s">
        <v>1177</v>
      </c>
      <c r="B209" s="217" t="s">
        <v>1178</v>
      </c>
      <c r="C209" s="210" t="s">
        <v>377</v>
      </c>
      <c r="D209" s="217" t="s">
        <v>1179</v>
      </c>
      <c r="E209" s="218"/>
      <c r="F209" s="218"/>
      <c r="G209" s="218"/>
      <c r="H209" s="218"/>
      <c r="I209" s="219" t="s">
        <v>1907</v>
      </c>
      <c r="J209" s="220"/>
      <c r="K209" s="219" t="s">
        <v>425</v>
      </c>
      <c r="L209" s="220"/>
      <c r="M209" s="239">
        <v>1346.3</v>
      </c>
      <c r="N209" s="221" t="str">
        <f>VLOOKUP(A209,[1]Bal032022!A:N,14,0)</f>
        <v>6.1.3.5</v>
      </c>
    </row>
    <row r="210" spans="1:14" x14ac:dyDescent="0.2">
      <c r="A210" s="222" t="s">
        <v>1181</v>
      </c>
      <c r="B210" s="223" t="s">
        <v>1182</v>
      </c>
      <c r="C210" s="210" t="s">
        <v>377</v>
      </c>
      <c r="D210" s="223" t="s">
        <v>1183</v>
      </c>
      <c r="E210" s="224"/>
      <c r="F210" s="224"/>
      <c r="G210" s="224"/>
      <c r="H210" s="224"/>
      <c r="I210" s="225" t="s">
        <v>1908</v>
      </c>
      <c r="J210" s="226"/>
      <c r="K210" s="225" t="s">
        <v>425</v>
      </c>
      <c r="L210" s="226"/>
      <c r="M210" s="240">
        <v>1071.3</v>
      </c>
      <c r="N210" s="221" t="e">
        <f>VLOOKUP(A210,[1]Bal032022!A:N,14,0)</f>
        <v>#N/A</v>
      </c>
    </row>
    <row r="211" spans="1:14" x14ac:dyDescent="0.2">
      <c r="A211" s="222" t="s">
        <v>1189</v>
      </c>
      <c r="B211" s="223" t="s">
        <v>1190</v>
      </c>
      <c r="C211" s="210" t="s">
        <v>377</v>
      </c>
      <c r="D211" s="223" t="s">
        <v>1191</v>
      </c>
      <c r="E211" s="224"/>
      <c r="F211" s="224"/>
      <c r="G211" s="224"/>
      <c r="H211" s="224"/>
      <c r="I211" s="225" t="s">
        <v>1909</v>
      </c>
      <c r="J211" s="226"/>
      <c r="K211" s="225" t="s">
        <v>425</v>
      </c>
      <c r="L211" s="226"/>
      <c r="M211" s="225">
        <v>275</v>
      </c>
      <c r="N211" s="221" t="e">
        <f>VLOOKUP(A211,[1]Bal032022!A:N,14,0)</f>
        <v>#N/A</v>
      </c>
    </row>
    <row r="212" spans="1:14" x14ac:dyDescent="0.2">
      <c r="A212" s="227" t="s">
        <v>377</v>
      </c>
      <c r="B212" s="228" t="s">
        <v>377</v>
      </c>
      <c r="C212" s="210" t="s">
        <v>377</v>
      </c>
      <c r="D212" s="228" t="s">
        <v>377</v>
      </c>
      <c r="E212" s="229"/>
      <c r="F212" s="229"/>
      <c r="G212" s="229"/>
      <c r="H212" s="229"/>
      <c r="I212" s="229"/>
      <c r="J212" s="229"/>
      <c r="K212" s="229"/>
      <c r="L212" s="229"/>
      <c r="M212" s="229"/>
      <c r="N212" s="221"/>
    </row>
    <row r="213" spans="1:14" x14ac:dyDescent="0.2">
      <c r="A213" s="216" t="s">
        <v>1193</v>
      </c>
      <c r="B213" s="217" t="s">
        <v>1194</v>
      </c>
      <c r="C213" s="210" t="s">
        <v>377</v>
      </c>
      <c r="D213" s="217" t="s">
        <v>1195</v>
      </c>
      <c r="E213" s="218"/>
      <c r="F213" s="218"/>
      <c r="G213" s="218"/>
      <c r="H213" s="218"/>
      <c r="I213" s="219" t="s">
        <v>1910</v>
      </c>
      <c r="J213" s="220"/>
      <c r="K213" s="219" t="s">
        <v>425</v>
      </c>
      <c r="L213" s="220"/>
      <c r="M213" s="239">
        <v>45177.68</v>
      </c>
      <c r="N213" s="221"/>
    </row>
    <row r="214" spans="1:14" x14ac:dyDescent="0.2">
      <c r="A214" s="222" t="s">
        <v>1197</v>
      </c>
      <c r="B214" s="223" t="s">
        <v>1198</v>
      </c>
      <c r="C214" s="210" t="s">
        <v>377</v>
      </c>
      <c r="D214" s="223" t="s">
        <v>1199</v>
      </c>
      <c r="E214" s="224"/>
      <c r="F214" s="224"/>
      <c r="G214" s="224"/>
      <c r="H214" s="224"/>
      <c r="I214" s="225" t="s">
        <v>1911</v>
      </c>
      <c r="J214" s="226"/>
      <c r="K214" s="225" t="s">
        <v>425</v>
      </c>
      <c r="L214" s="226"/>
      <c r="M214" s="240">
        <v>10026.209999999999</v>
      </c>
      <c r="N214" s="221" t="s">
        <v>156</v>
      </c>
    </row>
    <row r="215" spans="1:14" x14ac:dyDescent="0.2">
      <c r="A215" s="222" t="s">
        <v>1201</v>
      </c>
      <c r="B215" s="223" t="s">
        <v>1202</v>
      </c>
      <c r="C215" s="210" t="s">
        <v>377</v>
      </c>
      <c r="D215" s="223" t="s">
        <v>1203</v>
      </c>
      <c r="E215" s="224"/>
      <c r="F215" s="224"/>
      <c r="G215" s="224"/>
      <c r="H215" s="224"/>
      <c r="I215" s="225" t="s">
        <v>1912</v>
      </c>
      <c r="J215" s="226"/>
      <c r="K215" s="225" t="s">
        <v>425</v>
      </c>
      <c r="L215" s="226"/>
      <c r="M215" s="240">
        <v>17995.93</v>
      </c>
      <c r="N215" s="221" t="s">
        <v>156</v>
      </c>
    </row>
    <row r="216" spans="1:14" x14ac:dyDescent="0.2">
      <c r="A216" s="222" t="s">
        <v>1205</v>
      </c>
      <c r="B216" s="223" t="s">
        <v>1206</v>
      </c>
      <c r="C216" s="210" t="s">
        <v>377</v>
      </c>
      <c r="D216" s="223" t="s">
        <v>1207</v>
      </c>
      <c r="E216" s="224"/>
      <c r="F216" s="224"/>
      <c r="G216" s="224"/>
      <c r="H216" s="224"/>
      <c r="I216" s="225" t="s">
        <v>1788</v>
      </c>
      <c r="J216" s="226"/>
      <c r="K216" s="225" t="s">
        <v>425</v>
      </c>
      <c r="L216" s="226"/>
      <c r="M216" s="240">
        <v>7561.57</v>
      </c>
      <c r="N216" s="221" t="s">
        <v>156</v>
      </c>
    </row>
    <row r="217" spans="1:14" x14ac:dyDescent="0.2">
      <c r="A217" s="222" t="s">
        <v>1208</v>
      </c>
      <c r="B217" s="223" t="s">
        <v>1209</v>
      </c>
      <c r="C217" s="210" t="s">
        <v>377</v>
      </c>
      <c r="D217" s="223" t="s">
        <v>1210</v>
      </c>
      <c r="E217" s="224"/>
      <c r="F217" s="224"/>
      <c r="G217" s="224"/>
      <c r="H217" s="224"/>
      <c r="I217" s="225" t="s">
        <v>1913</v>
      </c>
      <c r="J217" s="226"/>
      <c r="K217" s="225" t="s">
        <v>425</v>
      </c>
      <c r="L217" s="226"/>
      <c r="M217" s="240">
        <v>3363.5</v>
      </c>
      <c r="N217" s="221" t="s">
        <v>158</v>
      </c>
    </row>
    <row r="218" spans="1:14" x14ac:dyDescent="0.2">
      <c r="A218" s="222" t="s">
        <v>1212</v>
      </c>
      <c r="B218" s="223" t="s">
        <v>1213</v>
      </c>
      <c r="C218" s="210" t="s">
        <v>377</v>
      </c>
      <c r="D218" s="223" t="s">
        <v>1214</v>
      </c>
      <c r="E218" s="224"/>
      <c r="F218" s="224"/>
      <c r="G218" s="224"/>
      <c r="H218" s="224"/>
      <c r="I218" s="225" t="s">
        <v>1914</v>
      </c>
      <c r="J218" s="226"/>
      <c r="K218" s="225" t="s">
        <v>425</v>
      </c>
      <c r="L218" s="226"/>
      <c r="M218" s="240">
        <v>1185.69</v>
      </c>
      <c r="N218" s="221" t="s">
        <v>158</v>
      </c>
    </row>
    <row r="219" spans="1:14" x14ac:dyDescent="0.2">
      <c r="A219" s="222" t="s">
        <v>1216</v>
      </c>
      <c r="B219" s="223" t="s">
        <v>1217</v>
      </c>
      <c r="C219" s="210" t="s">
        <v>377</v>
      </c>
      <c r="D219" s="223" t="s">
        <v>1218</v>
      </c>
      <c r="E219" s="224"/>
      <c r="F219" s="224"/>
      <c r="G219" s="224"/>
      <c r="H219" s="224"/>
      <c r="I219" s="225" t="s">
        <v>1915</v>
      </c>
      <c r="J219" s="226"/>
      <c r="K219" s="225" t="s">
        <v>425</v>
      </c>
      <c r="L219" s="226"/>
      <c r="M219" s="240">
        <v>5044.78</v>
      </c>
      <c r="N219" s="221" t="s">
        <v>160</v>
      </c>
    </row>
    <row r="220" spans="1:14" x14ac:dyDescent="0.2">
      <c r="A220" s="227" t="s">
        <v>377</v>
      </c>
      <c r="B220" s="228" t="s">
        <v>377</v>
      </c>
      <c r="C220" s="210" t="s">
        <v>377</v>
      </c>
      <c r="D220" s="228" t="s">
        <v>377</v>
      </c>
      <c r="E220" s="229"/>
      <c r="F220" s="229"/>
      <c r="G220" s="229"/>
      <c r="H220" s="229"/>
      <c r="I220" s="229"/>
      <c r="J220" s="229"/>
      <c r="K220" s="229"/>
      <c r="L220" s="229"/>
      <c r="M220" s="229"/>
      <c r="N220" s="221"/>
    </row>
    <row r="221" spans="1:14" x14ac:dyDescent="0.2">
      <c r="A221" s="216" t="s">
        <v>1220</v>
      </c>
      <c r="B221" s="217" t="s">
        <v>1221</v>
      </c>
      <c r="C221" s="210" t="s">
        <v>377</v>
      </c>
      <c r="D221" s="217" t="s">
        <v>1222</v>
      </c>
      <c r="E221" s="218"/>
      <c r="F221" s="218"/>
      <c r="G221" s="218"/>
      <c r="H221" s="218"/>
      <c r="I221" s="219" t="s">
        <v>1916</v>
      </c>
      <c r="J221" s="220"/>
      <c r="K221" s="219" t="s">
        <v>425</v>
      </c>
      <c r="L221" s="220"/>
      <c r="M221" s="239">
        <v>2151.6999999999998</v>
      </c>
      <c r="N221" s="221" t="str">
        <f>VLOOKUP(A221,[1]Bal032022!A:N,14,0)</f>
        <v>6.1.3.7</v>
      </c>
    </row>
    <row r="222" spans="1:14" x14ac:dyDescent="0.2">
      <c r="A222" s="222" t="s">
        <v>1224</v>
      </c>
      <c r="B222" s="223" t="s">
        <v>1225</v>
      </c>
      <c r="C222" s="210" t="s">
        <v>377</v>
      </c>
      <c r="D222" s="223" t="s">
        <v>1226</v>
      </c>
      <c r="E222" s="224"/>
      <c r="F222" s="224"/>
      <c r="G222" s="224"/>
      <c r="H222" s="224"/>
      <c r="I222" s="225" t="s">
        <v>1917</v>
      </c>
      <c r="J222" s="226"/>
      <c r="K222" s="225" t="s">
        <v>425</v>
      </c>
      <c r="L222" s="226"/>
      <c r="M222" s="225">
        <v>74.7</v>
      </c>
      <c r="N222" s="221" t="e">
        <f>VLOOKUP(A222,[1]Bal032022!A:N,14,0)</f>
        <v>#N/A</v>
      </c>
    </row>
    <row r="223" spans="1:14" x14ac:dyDescent="0.2">
      <c r="A223" s="222" t="s">
        <v>1228</v>
      </c>
      <c r="B223" s="223" t="s">
        <v>1229</v>
      </c>
      <c r="C223" s="210" t="s">
        <v>377</v>
      </c>
      <c r="D223" s="223" t="s">
        <v>1230</v>
      </c>
      <c r="E223" s="224"/>
      <c r="F223" s="224"/>
      <c r="G223" s="224"/>
      <c r="H223" s="224"/>
      <c r="I223" s="225" t="s">
        <v>1918</v>
      </c>
      <c r="J223" s="226"/>
      <c r="K223" s="225" t="s">
        <v>425</v>
      </c>
      <c r="L223" s="226"/>
      <c r="M223" s="225">
        <v>825</v>
      </c>
      <c r="N223" s="221" t="e">
        <f>VLOOKUP(A223,[1]Bal032022!A:N,14,0)</f>
        <v>#N/A</v>
      </c>
    </row>
    <row r="224" spans="1:14" x14ac:dyDescent="0.2">
      <c r="A224" s="222" t="s">
        <v>1919</v>
      </c>
      <c r="B224" s="223" t="s">
        <v>1920</v>
      </c>
      <c r="C224" s="210" t="s">
        <v>377</v>
      </c>
      <c r="D224" s="223" t="s">
        <v>1921</v>
      </c>
      <c r="E224" s="224"/>
      <c r="F224" s="224"/>
      <c r="G224" s="224"/>
      <c r="H224" s="224"/>
      <c r="I224" s="225" t="s">
        <v>1922</v>
      </c>
      <c r="J224" s="226"/>
      <c r="K224" s="225" t="s">
        <v>425</v>
      </c>
      <c r="L224" s="226"/>
      <c r="M224" s="225">
        <v>52</v>
      </c>
      <c r="N224" s="221" t="e">
        <f>VLOOKUP(A224,[1]Bal032022!A:N,14,0)</f>
        <v>#N/A</v>
      </c>
    </row>
    <row r="225" spans="1:14" x14ac:dyDescent="0.2">
      <c r="A225" s="222" t="s">
        <v>1244</v>
      </c>
      <c r="B225" s="223" t="s">
        <v>1245</v>
      </c>
      <c r="C225" s="210" t="s">
        <v>377</v>
      </c>
      <c r="D225" s="223" t="s">
        <v>1246</v>
      </c>
      <c r="E225" s="224"/>
      <c r="F225" s="224"/>
      <c r="G225" s="224"/>
      <c r="H225" s="224"/>
      <c r="I225" s="225" t="s">
        <v>1247</v>
      </c>
      <c r="J225" s="226"/>
      <c r="K225" s="225" t="s">
        <v>425</v>
      </c>
      <c r="L225" s="226"/>
      <c r="M225" s="240">
        <v>1200</v>
      </c>
      <c r="N225" s="221">
        <f>VLOOKUP(A225,[1]Bal032022!A:N,14,0)</f>
        <v>0</v>
      </c>
    </row>
    <row r="226" spans="1:14" x14ac:dyDescent="0.2">
      <c r="A226" s="227" t="s">
        <v>377</v>
      </c>
      <c r="B226" s="228" t="s">
        <v>377</v>
      </c>
      <c r="C226" s="210" t="s">
        <v>377</v>
      </c>
      <c r="D226" s="228" t="s">
        <v>377</v>
      </c>
      <c r="E226" s="229"/>
      <c r="F226" s="229"/>
      <c r="G226" s="229"/>
      <c r="H226" s="229"/>
      <c r="I226" s="229"/>
      <c r="J226" s="229"/>
      <c r="K226" s="229"/>
      <c r="L226" s="229"/>
      <c r="M226" s="229"/>
      <c r="N226" s="221"/>
    </row>
    <row r="227" spans="1:14" x14ac:dyDescent="0.2">
      <c r="A227" s="216" t="s">
        <v>1248</v>
      </c>
      <c r="B227" s="217" t="s">
        <v>1249</v>
      </c>
      <c r="C227" s="210" t="s">
        <v>377</v>
      </c>
      <c r="D227" s="217" t="s">
        <v>1250</v>
      </c>
      <c r="E227" s="218"/>
      <c r="F227" s="218"/>
      <c r="G227" s="218"/>
      <c r="H227" s="218"/>
      <c r="I227" s="219" t="s">
        <v>1923</v>
      </c>
      <c r="J227" s="220"/>
      <c r="K227" s="219" t="s">
        <v>425</v>
      </c>
      <c r="L227" s="220"/>
      <c r="M227" s="239">
        <v>2116.5</v>
      </c>
      <c r="N227" s="221" t="str">
        <f>VLOOKUP(A227,[1]Bal032022!A:N,14,0)</f>
        <v>6.1.3.8</v>
      </c>
    </row>
    <row r="228" spans="1:14" x14ac:dyDescent="0.2">
      <c r="A228" s="222" t="s">
        <v>1252</v>
      </c>
      <c r="B228" s="223" t="s">
        <v>1253</v>
      </c>
      <c r="C228" s="210" t="s">
        <v>377</v>
      </c>
      <c r="D228" s="223" t="s">
        <v>1254</v>
      </c>
      <c r="E228" s="224"/>
      <c r="F228" s="224"/>
      <c r="G228" s="224"/>
      <c r="H228" s="224"/>
      <c r="I228" s="225" t="s">
        <v>1923</v>
      </c>
      <c r="J228" s="226"/>
      <c r="K228" s="225" t="s">
        <v>425</v>
      </c>
      <c r="L228" s="226"/>
      <c r="M228" s="240">
        <v>2116.5</v>
      </c>
      <c r="N228" s="221" t="e">
        <f>VLOOKUP(A228,[1]Bal032022!A:N,14,0)</f>
        <v>#N/A</v>
      </c>
    </row>
    <row r="229" spans="1:14" x14ac:dyDescent="0.2">
      <c r="A229" s="227" t="s">
        <v>377</v>
      </c>
      <c r="B229" s="228" t="s">
        <v>377</v>
      </c>
      <c r="C229" s="210" t="s">
        <v>377</v>
      </c>
      <c r="D229" s="228" t="s">
        <v>377</v>
      </c>
      <c r="E229" s="229"/>
      <c r="F229" s="229"/>
      <c r="G229" s="229"/>
      <c r="H229" s="229"/>
      <c r="I229" s="229"/>
      <c r="J229" s="229"/>
      <c r="K229" s="229"/>
      <c r="L229" s="229"/>
      <c r="M229" s="229"/>
      <c r="N229" s="221"/>
    </row>
    <row r="230" spans="1:14" x14ac:dyDescent="0.2">
      <c r="A230" s="216" t="s">
        <v>1255</v>
      </c>
      <c r="B230" s="217" t="s">
        <v>1256</v>
      </c>
      <c r="C230" s="210" t="s">
        <v>377</v>
      </c>
      <c r="D230" s="217" t="s">
        <v>1257</v>
      </c>
      <c r="E230" s="218"/>
      <c r="F230" s="218"/>
      <c r="G230" s="218"/>
      <c r="H230" s="218"/>
      <c r="I230" s="219" t="s">
        <v>1924</v>
      </c>
      <c r="J230" s="220"/>
      <c r="K230" s="219" t="s">
        <v>425</v>
      </c>
      <c r="L230" s="220"/>
      <c r="M230" s="239">
        <v>5178.6000000000004</v>
      </c>
      <c r="N230" s="221" t="str">
        <f>VLOOKUP(A230,[1]Bal032022!A:N,14,0)</f>
        <v>6.1.3.7</v>
      </c>
    </row>
    <row r="231" spans="1:14" x14ac:dyDescent="0.2">
      <c r="A231" s="222" t="s">
        <v>1925</v>
      </c>
      <c r="B231" s="223" t="s">
        <v>1926</v>
      </c>
      <c r="C231" s="210" t="s">
        <v>377</v>
      </c>
      <c r="D231" s="223" t="s">
        <v>1745</v>
      </c>
      <c r="E231" s="224"/>
      <c r="F231" s="224"/>
      <c r="G231" s="224"/>
      <c r="H231" s="224"/>
      <c r="I231" s="225" t="s">
        <v>1927</v>
      </c>
      <c r="J231" s="226"/>
      <c r="K231" s="225" t="s">
        <v>425</v>
      </c>
      <c r="L231" s="226"/>
      <c r="M231" s="240">
        <v>2155.2600000000002</v>
      </c>
      <c r="N231" s="221" t="e">
        <f>VLOOKUP(A231,[1]Bal032022!A:N,14,0)</f>
        <v>#N/A</v>
      </c>
    </row>
    <row r="232" spans="1:14" x14ac:dyDescent="0.2">
      <c r="A232" s="222" t="s">
        <v>1259</v>
      </c>
      <c r="B232" s="223" t="s">
        <v>1260</v>
      </c>
      <c r="C232" s="210" t="s">
        <v>377</v>
      </c>
      <c r="D232" s="223" t="s">
        <v>1261</v>
      </c>
      <c r="E232" s="224"/>
      <c r="F232" s="224"/>
      <c r="G232" s="224"/>
      <c r="H232" s="224"/>
      <c r="I232" s="225" t="s">
        <v>1928</v>
      </c>
      <c r="J232" s="226"/>
      <c r="K232" s="225" t="s">
        <v>425</v>
      </c>
      <c r="L232" s="226"/>
      <c r="M232" s="240">
        <v>3023.34</v>
      </c>
      <c r="N232" s="221">
        <f>VLOOKUP(A232,[1]Bal032022!A:N,14,0)</f>
        <v>0</v>
      </c>
    </row>
    <row r="233" spans="1:14" x14ac:dyDescent="0.2">
      <c r="A233" s="227" t="s">
        <v>377</v>
      </c>
      <c r="B233" s="228" t="s">
        <v>377</v>
      </c>
      <c r="C233" s="210" t="s">
        <v>377</v>
      </c>
      <c r="D233" s="228" t="s">
        <v>377</v>
      </c>
      <c r="E233" s="229"/>
      <c r="F233" s="229"/>
      <c r="G233" s="229"/>
      <c r="H233" s="229"/>
      <c r="I233" s="229"/>
      <c r="J233" s="229"/>
      <c r="K233" s="229"/>
      <c r="L233" s="229"/>
      <c r="M233" s="229"/>
      <c r="N233" s="221"/>
    </row>
    <row r="234" spans="1:14" x14ac:dyDescent="0.2">
      <c r="A234" s="216" t="s">
        <v>1262</v>
      </c>
      <c r="B234" s="217" t="s">
        <v>1263</v>
      </c>
      <c r="C234" s="210" t="s">
        <v>377</v>
      </c>
      <c r="D234" s="217" t="s">
        <v>1264</v>
      </c>
      <c r="E234" s="218"/>
      <c r="F234" s="218"/>
      <c r="G234" s="218"/>
      <c r="H234" s="218"/>
      <c r="I234" s="219" t="s">
        <v>1929</v>
      </c>
      <c r="J234" s="220"/>
      <c r="K234" s="219" t="s">
        <v>1930</v>
      </c>
      <c r="L234" s="220"/>
      <c r="M234" s="239">
        <v>60209.05</v>
      </c>
      <c r="N234" s="221">
        <f>VLOOKUP(A234,[1]Bal032022!A:N,14,0)</f>
        <v>0</v>
      </c>
    </row>
    <row r="235" spans="1:14" x14ac:dyDescent="0.2">
      <c r="A235" s="216" t="s">
        <v>1266</v>
      </c>
      <c r="B235" s="217" t="s">
        <v>1267</v>
      </c>
      <c r="C235" s="210" t="s">
        <v>377</v>
      </c>
      <c r="D235" s="217" t="s">
        <v>1264</v>
      </c>
      <c r="E235" s="218"/>
      <c r="F235" s="218"/>
      <c r="G235" s="218"/>
      <c r="H235" s="218"/>
      <c r="I235" s="219" t="s">
        <v>1929</v>
      </c>
      <c r="J235" s="220"/>
      <c r="K235" s="219" t="s">
        <v>1930</v>
      </c>
      <c r="L235" s="220"/>
      <c r="M235" s="239">
        <v>60209.05</v>
      </c>
      <c r="N235" s="221">
        <f>VLOOKUP(A235,[1]Bal032022!A:N,14,0)</f>
        <v>0</v>
      </c>
    </row>
    <row r="236" spans="1:14" x14ac:dyDescent="0.2">
      <c r="A236" s="216" t="s">
        <v>1268</v>
      </c>
      <c r="B236" s="217" t="s">
        <v>1269</v>
      </c>
      <c r="C236" s="210" t="s">
        <v>377</v>
      </c>
      <c r="D236" s="217" t="s">
        <v>1264</v>
      </c>
      <c r="E236" s="218"/>
      <c r="F236" s="218"/>
      <c r="G236" s="218"/>
      <c r="H236" s="218"/>
      <c r="I236" s="219" t="s">
        <v>1929</v>
      </c>
      <c r="J236" s="220"/>
      <c r="K236" s="219" t="s">
        <v>1930</v>
      </c>
      <c r="L236" s="220"/>
      <c r="M236" s="239">
        <v>60209.05</v>
      </c>
      <c r="N236" s="221">
        <f>VLOOKUP(A236,[1]Bal032022!A:N,14,0)</f>
        <v>0</v>
      </c>
    </row>
    <row r="237" spans="1:14" x14ac:dyDescent="0.2">
      <c r="A237" s="216" t="s">
        <v>1270</v>
      </c>
      <c r="B237" s="217" t="s">
        <v>1271</v>
      </c>
      <c r="C237" s="210" t="s">
        <v>377</v>
      </c>
      <c r="D237" s="217" t="s">
        <v>1272</v>
      </c>
      <c r="E237" s="218"/>
      <c r="F237" s="218"/>
      <c r="G237" s="218"/>
      <c r="H237" s="218"/>
      <c r="I237" s="219" t="s">
        <v>1931</v>
      </c>
      <c r="J237" s="220"/>
      <c r="K237" s="219" t="s">
        <v>1930</v>
      </c>
      <c r="L237" s="220"/>
      <c r="M237" s="239">
        <v>41542.76</v>
      </c>
      <c r="N237" s="221" t="str">
        <f>VLOOKUP(A237,[1]Bal032022!A:N,14,0)</f>
        <v>6.1.4.1</v>
      </c>
    </row>
    <row r="238" spans="1:14" x14ac:dyDescent="0.2">
      <c r="A238" s="222" t="s">
        <v>1274</v>
      </c>
      <c r="B238" s="223" t="s">
        <v>1275</v>
      </c>
      <c r="C238" s="210" t="s">
        <v>377</v>
      </c>
      <c r="D238" s="223" t="s">
        <v>1276</v>
      </c>
      <c r="E238" s="224"/>
      <c r="F238" s="224"/>
      <c r="G238" s="224"/>
      <c r="H238" s="224"/>
      <c r="I238" s="225" t="s">
        <v>1932</v>
      </c>
      <c r="J238" s="226"/>
      <c r="K238" s="225" t="s">
        <v>425</v>
      </c>
      <c r="L238" s="226"/>
      <c r="M238" s="225">
        <v>870</v>
      </c>
      <c r="N238" s="221">
        <f>VLOOKUP(A238,[1]Bal032022!A:N,14,0)</f>
        <v>0</v>
      </c>
    </row>
    <row r="239" spans="1:14" x14ac:dyDescent="0.2">
      <c r="A239" s="222" t="s">
        <v>1278</v>
      </c>
      <c r="B239" s="223" t="s">
        <v>1279</v>
      </c>
      <c r="C239" s="210" t="s">
        <v>377</v>
      </c>
      <c r="D239" s="223" t="s">
        <v>1280</v>
      </c>
      <c r="E239" s="224"/>
      <c r="F239" s="224"/>
      <c r="G239" s="224"/>
      <c r="H239" s="224"/>
      <c r="I239" s="225" t="s">
        <v>1933</v>
      </c>
      <c r="J239" s="226"/>
      <c r="K239" s="225" t="s">
        <v>425</v>
      </c>
      <c r="L239" s="226"/>
      <c r="M239" s="240">
        <v>6070.47</v>
      </c>
      <c r="N239" s="221">
        <f>VLOOKUP(A239,[1]Bal032022!A:N,14,0)</f>
        <v>0</v>
      </c>
    </row>
    <row r="240" spans="1:14" x14ac:dyDescent="0.2">
      <c r="A240" s="222" t="s">
        <v>1934</v>
      </c>
      <c r="B240" s="223" t="s">
        <v>1935</v>
      </c>
      <c r="C240" s="210" t="s">
        <v>377</v>
      </c>
      <c r="D240" s="223" t="s">
        <v>1936</v>
      </c>
      <c r="E240" s="224"/>
      <c r="F240" s="224"/>
      <c r="G240" s="224"/>
      <c r="H240" s="224"/>
      <c r="I240" s="225" t="s">
        <v>1937</v>
      </c>
      <c r="J240" s="226"/>
      <c r="K240" s="225" t="s">
        <v>425</v>
      </c>
      <c r="L240" s="226"/>
      <c r="M240" s="225">
        <v>466.85</v>
      </c>
      <c r="N240" s="221" t="e">
        <f>VLOOKUP(A240,[1]Bal032022!A:N,14,0)</f>
        <v>#N/A</v>
      </c>
    </row>
    <row r="241" spans="1:14" x14ac:dyDescent="0.2">
      <c r="A241" s="222" t="s">
        <v>1282</v>
      </c>
      <c r="B241" s="223" t="s">
        <v>1283</v>
      </c>
      <c r="C241" s="210" t="s">
        <v>377</v>
      </c>
      <c r="D241" s="223" t="s">
        <v>1284</v>
      </c>
      <c r="E241" s="224"/>
      <c r="F241" s="224"/>
      <c r="G241" s="224"/>
      <c r="H241" s="224"/>
      <c r="I241" s="225" t="s">
        <v>1938</v>
      </c>
      <c r="J241" s="226"/>
      <c r="K241" s="225" t="s">
        <v>425</v>
      </c>
      <c r="L241" s="226"/>
      <c r="M241" s="240">
        <v>19140.650000000001</v>
      </c>
      <c r="N241" s="221" t="e">
        <f>VLOOKUP(A241,[1]Bal032022!A:N,14,0)</f>
        <v>#N/A</v>
      </c>
    </row>
    <row r="242" spans="1:14" x14ac:dyDescent="0.2">
      <c r="A242" s="222" t="s">
        <v>1294</v>
      </c>
      <c r="B242" s="223" t="s">
        <v>1295</v>
      </c>
      <c r="C242" s="210" t="s">
        <v>377</v>
      </c>
      <c r="D242" s="223" t="s">
        <v>1296</v>
      </c>
      <c r="E242" s="224"/>
      <c r="F242" s="224"/>
      <c r="G242" s="224"/>
      <c r="H242" s="224"/>
      <c r="I242" s="225" t="s">
        <v>1939</v>
      </c>
      <c r="J242" s="226"/>
      <c r="K242" s="225" t="s">
        <v>1930</v>
      </c>
      <c r="L242" s="226"/>
      <c r="M242" s="240">
        <v>7443.53</v>
      </c>
      <c r="N242" s="221">
        <f>VLOOKUP(A242,[1]Bal032022!A:N,14,0)</f>
        <v>0</v>
      </c>
    </row>
    <row r="243" spans="1:14" x14ac:dyDescent="0.2">
      <c r="A243" s="222" t="s">
        <v>1298</v>
      </c>
      <c r="B243" s="223" t="s">
        <v>1299</v>
      </c>
      <c r="C243" s="210" t="s">
        <v>377</v>
      </c>
      <c r="D243" s="223" t="s">
        <v>1300</v>
      </c>
      <c r="E243" s="224"/>
      <c r="F243" s="224"/>
      <c r="G243" s="224"/>
      <c r="H243" s="224"/>
      <c r="I243" s="225" t="s">
        <v>1940</v>
      </c>
      <c r="J243" s="226"/>
      <c r="K243" s="225" t="s">
        <v>425</v>
      </c>
      <c r="L243" s="226"/>
      <c r="M243" s="240">
        <v>6386.14</v>
      </c>
      <c r="N243" s="221">
        <f>VLOOKUP(A243,[1]Bal032022!A:N,14,0)</f>
        <v>0</v>
      </c>
    </row>
    <row r="244" spans="1:14" x14ac:dyDescent="0.2">
      <c r="A244" s="222" t="s">
        <v>1302</v>
      </c>
      <c r="B244" s="223" t="s">
        <v>1303</v>
      </c>
      <c r="C244" s="210" t="s">
        <v>377</v>
      </c>
      <c r="D244" s="223" t="s">
        <v>1304</v>
      </c>
      <c r="E244" s="224"/>
      <c r="F244" s="224"/>
      <c r="G244" s="224"/>
      <c r="H244" s="224"/>
      <c r="I244" s="225" t="s">
        <v>1941</v>
      </c>
      <c r="J244" s="226"/>
      <c r="K244" s="225" t="s">
        <v>425</v>
      </c>
      <c r="L244" s="226"/>
      <c r="M244" s="240">
        <v>1165.1199999999999</v>
      </c>
      <c r="N244" s="221">
        <f>VLOOKUP(A244,[1]Bal032022!A:N,14,0)</f>
        <v>0</v>
      </c>
    </row>
    <row r="245" spans="1:14" x14ac:dyDescent="0.2">
      <c r="A245" s="227" t="s">
        <v>377</v>
      </c>
      <c r="B245" s="228" t="s">
        <v>377</v>
      </c>
      <c r="C245" s="210" t="s">
        <v>377</v>
      </c>
      <c r="D245" s="228" t="s">
        <v>377</v>
      </c>
      <c r="E245" s="229"/>
      <c r="F245" s="229"/>
      <c r="G245" s="229"/>
      <c r="H245" s="229"/>
      <c r="I245" s="229"/>
      <c r="J245" s="229"/>
      <c r="K245" s="229"/>
      <c r="L245" s="229"/>
      <c r="M245" s="229"/>
      <c r="N245" s="221"/>
    </row>
    <row r="246" spans="1:14" x14ac:dyDescent="0.2">
      <c r="A246" s="216" t="s">
        <v>1306</v>
      </c>
      <c r="B246" s="217" t="s">
        <v>1307</v>
      </c>
      <c r="C246" s="210" t="s">
        <v>377</v>
      </c>
      <c r="D246" s="217" t="s">
        <v>1308</v>
      </c>
      <c r="E246" s="218"/>
      <c r="F246" s="218"/>
      <c r="G246" s="218"/>
      <c r="H246" s="218"/>
      <c r="I246" s="219" t="s">
        <v>1942</v>
      </c>
      <c r="J246" s="220"/>
      <c r="K246" s="219" t="s">
        <v>425</v>
      </c>
      <c r="L246" s="220"/>
      <c r="M246" s="239">
        <v>15159</v>
      </c>
      <c r="N246" s="221" t="str">
        <f>VLOOKUP(A246,[1]Bal032022!A:N,14,0)</f>
        <v>6.1.4.2</v>
      </c>
    </row>
    <row r="247" spans="1:14" x14ac:dyDescent="0.2">
      <c r="A247" s="222" t="s">
        <v>1310</v>
      </c>
      <c r="B247" s="223" t="s">
        <v>1311</v>
      </c>
      <c r="C247" s="210" t="s">
        <v>377</v>
      </c>
      <c r="D247" s="223" t="s">
        <v>1308</v>
      </c>
      <c r="E247" s="224"/>
      <c r="F247" s="224"/>
      <c r="G247" s="224"/>
      <c r="H247" s="224"/>
      <c r="I247" s="225" t="s">
        <v>1942</v>
      </c>
      <c r="J247" s="226"/>
      <c r="K247" s="225" t="s">
        <v>425</v>
      </c>
      <c r="L247" s="226"/>
      <c r="M247" s="240">
        <v>15159</v>
      </c>
      <c r="N247" s="221" t="e">
        <f>VLOOKUP(A247,[1]Bal032022!A:N,14,0)</f>
        <v>#N/A</v>
      </c>
    </row>
    <row r="248" spans="1:14" x14ac:dyDescent="0.2">
      <c r="A248" s="227" t="s">
        <v>377</v>
      </c>
      <c r="B248" s="228" t="s">
        <v>377</v>
      </c>
      <c r="C248" s="210" t="s">
        <v>377</v>
      </c>
      <c r="D248" s="228" t="s">
        <v>377</v>
      </c>
      <c r="E248" s="229"/>
      <c r="F248" s="229"/>
      <c r="G248" s="229"/>
      <c r="H248" s="229"/>
      <c r="I248" s="229"/>
      <c r="J248" s="229"/>
      <c r="K248" s="229"/>
      <c r="L248" s="229"/>
      <c r="M248" s="229"/>
      <c r="N248" s="221"/>
    </row>
    <row r="249" spans="1:14" x14ac:dyDescent="0.2">
      <c r="A249" s="216" t="s">
        <v>1312</v>
      </c>
      <c r="B249" s="217" t="s">
        <v>1313</v>
      </c>
      <c r="C249" s="210" t="s">
        <v>377</v>
      </c>
      <c r="D249" s="217" t="s">
        <v>1314</v>
      </c>
      <c r="E249" s="218"/>
      <c r="F249" s="218"/>
      <c r="G249" s="218"/>
      <c r="H249" s="218"/>
      <c r="I249" s="219" t="s">
        <v>1943</v>
      </c>
      <c r="J249" s="220"/>
      <c r="K249" s="219" t="s">
        <v>425</v>
      </c>
      <c r="L249" s="220"/>
      <c r="M249" s="239">
        <v>3507.29</v>
      </c>
      <c r="N249" s="221" t="str">
        <f>VLOOKUP(A249,[1]Bal032022!A:N,14,0)</f>
        <v>6.1.4.4</v>
      </c>
    </row>
    <row r="250" spans="1:14" x14ac:dyDescent="0.2">
      <c r="A250" s="222" t="s">
        <v>1316</v>
      </c>
      <c r="B250" s="223" t="s">
        <v>1317</v>
      </c>
      <c r="C250" s="210" t="s">
        <v>377</v>
      </c>
      <c r="D250" s="223" t="s">
        <v>1318</v>
      </c>
      <c r="E250" s="224"/>
      <c r="F250" s="224"/>
      <c r="G250" s="224"/>
      <c r="H250" s="224"/>
      <c r="I250" s="225" t="s">
        <v>1943</v>
      </c>
      <c r="J250" s="226"/>
      <c r="K250" s="225" t="s">
        <v>425</v>
      </c>
      <c r="L250" s="226"/>
      <c r="M250" s="240">
        <v>3507.29</v>
      </c>
      <c r="N250" s="221">
        <f>VLOOKUP(A250,[1]Bal032022!A:N,14,0)</f>
        <v>0</v>
      </c>
    </row>
    <row r="251" spans="1:14" x14ac:dyDescent="0.2">
      <c r="A251" s="227" t="s">
        <v>377</v>
      </c>
      <c r="B251" s="228" t="s">
        <v>377</v>
      </c>
      <c r="C251" s="210" t="s">
        <v>377</v>
      </c>
      <c r="D251" s="228" t="s">
        <v>377</v>
      </c>
      <c r="E251" s="229"/>
      <c r="F251" s="229"/>
      <c r="G251" s="229"/>
      <c r="H251" s="229"/>
      <c r="I251" s="229"/>
      <c r="J251" s="229"/>
      <c r="K251" s="229"/>
      <c r="L251" s="229"/>
      <c r="M251" s="229"/>
      <c r="N251" s="221"/>
    </row>
    <row r="252" spans="1:14" x14ac:dyDescent="0.2">
      <c r="A252" s="216" t="s">
        <v>1319</v>
      </c>
      <c r="B252" s="217" t="s">
        <v>1320</v>
      </c>
      <c r="C252" s="210" t="s">
        <v>377</v>
      </c>
      <c r="D252" s="217" t="s">
        <v>1321</v>
      </c>
      <c r="E252" s="218"/>
      <c r="F252" s="218"/>
      <c r="G252" s="218"/>
      <c r="H252" s="218"/>
      <c r="I252" s="219" t="s">
        <v>1944</v>
      </c>
      <c r="J252" s="220"/>
      <c r="K252" s="219" t="s">
        <v>425</v>
      </c>
      <c r="L252" s="220"/>
      <c r="M252" s="239">
        <v>5412.96</v>
      </c>
      <c r="N252" s="221">
        <f>VLOOKUP(A252,[1]Bal032022!A:N,14,0)</f>
        <v>0</v>
      </c>
    </row>
    <row r="253" spans="1:14" x14ac:dyDescent="0.2">
      <c r="A253" s="216" t="s">
        <v>1324</v>
      </c>
      <c r="B253" s="217" t="s">
        <v>1325</v>
      </c>
      <c r="C253" s="210" t="s">
        <v>377</v>
      </c>
      <c r="D253" s="217" t="s">
        <v>1321</v>
      </c>
      <c r="E253" s="218"/>
      <c r="F253" s="218"/>
      <c r="G253" s="218"/>
      <c r="H253" s="218"/>
      <c r="I253" s="219" t="s">
        <v>1944</v>
      </c>
      <c r="J253" s="220"/>
      <c r="K253" s="219" t="s">
        <v>425</v>
      </c>
      <c r="L253" s="220"/>
      <c r="M253" s="239">
        <v>5412.96</v>
      </c>
      <c r="N253" s="221">
        <f>VLOOKUP(A253,[1]Bal032022!A:N,14,0)</f>
        <v>0</v>
      </c>
    </row>
    <row r="254" spans="1:14" x14ac:dyDescent="0.2">
      <c r="A254" s="216" t="s">
        <v>1326</v>
      </c>
      <c r="B254" s="217" t="s">
        <v>1327</v>
      </c>
      <c r="C254" s="210" t="s">
        <v>377</v>
      </c>
      <c r="D254" s="217" t="s">
        <v>1321</v>
      </c>
      <c r="E254" s="218"/>
      <c r="F254" s="218"/>
      <c r="G254" s="218"/>
      <c r="H254" s="218"/>
      <c r="I254" s="219" t="s">
        <v>1944</v>
      </c>
      <c r="J254" s="220"/>
      <c r="K254" s="219" t="s">
        <v>425</v>
      </c>
      <c r="L254" s="220"/>
      <c r="M254" s="239">
        <v>5412.96</v>
      </c>
      <c r="N254" s="230"/>
    </row>
    <row r="255" spans="1:14" x14ac:dyDescent="0.2">
      <c r="A255" s="216" t="s">
        <v>1328</v>
      </c>
      <c r="B255" s="217" t="s">
        <v>1329</v>
      </c>
      <c r="C255" s="210" t="s">
        <v>377</v>
      </c>
      <c r="D255" s="217" t="s">
        <v>1330</v>
      </c>
      <c r="E255" s="218"/>
      <c r="F255" s="218"/>
      <c r="G255" s="218"/>
      <c r="H255" s="218"/>
      <c r="I255" s="219" t="s">
        <v>1343</v>
      </c>
      <c r="J255" s="220"/>
      <c r="K255" s="219" t="s">
        <v>425</v>
      </c>
      <c r="L255" s="220"/>
      <c r="M255" s="239">
        <v>4032</v>
      </c>
      <c r="N255" s="230" t="s">
        <v>200</v>
      </c>
    </row>
    <row r="256" spans="1:14" x14ac:dyDescent="0.2">
      <c r="A256" s="222" t="s">
        <v>1340</v>
      </c>
      <c r="B256" s="223" t="s">
        <v>1341</v>
      </c>
      <c r="C256" s="210" t="s">
        <v>377</v>
      </c>
      <c r="D256" s="223" t="s">
        <v>1342</v>
      </c>
      <c r="E256" s="224"/>
      <c r="F256" s="224"/>
      <c r="G256" s="224"/>
      <c r="H256" s="224"/>
      <c r="I256" s="225" t="s">
        <v>1343</v>
      </c>
      <c r="J256" s="226"/>
      <c r="K256" s="225" t="s">
        <v>425</v>
      </c>
      <c r="L256" s="226"/>
      <c r="M256" s="240">
        <v>4032</v>
      </c>
      <c r="N256" s="221" t="e">
        <f>VLOOKUP(A256,[1]Bal032022!A:N,14,0)</f>
        <v>#N/A</v>
      </c>
    </row>
    <row r="257" spans="1:14" x14ac:dyDescent="0.2">
      <c r="A257" s="227" t="s">
        <v>377</v>
      </c>
      <c r="B257" s="228" t="s">
        <v>377</v>
      </c>
      <c r="C257" s="210" t="s">
        <v>377</v>
      </c>
      <c r="D257" s="228" t="s">
        <v>377</v>
      </c>
      <c r="E257" s="229"/>
      <c r="F257" s="229"/>
      <c r="G257" s="229"/>
      <c r="H257" s="229"/>
      <c r="I257" s="229"/>
      <c r="J257" s="229"/>
      <c r="K257" s="229"/>
      <c r="L257" s="229"/>
      <c r="M257" s="229"/>
      <c r="N257" s="221" t="e">
        <f>VLOOKUP(A257,[1]Bal032022!A:N,14,0)</f>
        <v>#REF!</v>
      </c>
    </row>
    <row r="258" spans="1:14" x14ac:dyDescent="0.2">
      <c r="A258" s="216" t="s">
        <v>1344</v>
      </c>
      <c r="B258" s="217" t="s">
        <v>1345</v>
      </c>
      <c r="C258" s="210" t="s">
        <v>377</v>
      </c>
      <c r="D258" s="217" t="s">
        <v>1346</v>
      </c>
      <c r="E258" s="218"/>
      <c r="F258" s="218"/>
      <c r="G258" s="218"/>
      <c r="H258" s="218"/>
      <c r="I258" s="219" t="s">
        <v>1347</v>
      </c>
      <c r="J258" s="220"/>
      <c r="K258" s="219" t="s">
        <v>425</v>
      </c>
      <c r="L258" s="220"/>
      <c r="M258" s="239">
        <v>1380.96</v>
      </c>
      <c r="N258" s="221" t="str">
        <f>VLOOKUP(A258,[1]Bal032022!A:N,14,0)</f>
        <v>6.1.5.1.11</v>
      </c>
    </row>
    <row r="259" spans="1:14" x14ac:dyDescent="0.2">
      <c r="A259" s="222" t="s">
        <v>1348</v>
      </c>
      <c r="B259" s="223" t="s">
        <v>1349</v>
      </c>
      <c r="C259" s="210" t="s">
        <v>377</v>
      </c>
      <c r="D259" s="223" t="s">
        <v>1350</v>
      </c>
      <c r="E259" s="224"/>
      <c r="F259" s="224"/>
      <c r="G259" s="224"/>
      <c r="H259" s="224"/>
      <c r="I259" s="225" t="s">
        <v>1347</v>
      </c>
      <c r="J259" s="226"/>
      <c r="K259" s="225" t="s">
        <v>425</v>
      </c>
      <c r="L259" s="226"/>
      <c r="M259" s="240">
        <v>1380.96</v>
      </c>
      <c r="N259" s="221">
        <f>VLOOKUP(A259,[1]Bal032022!A:N,14,0)</f>
        <v>0</v>
      </c>
    </row>
    <row r="260" spans="1:14" x14ac:dyDescent="0.2">
      <c r="A260" s="227" t="s">
        <v>377</v>
      </c>
      <c r="B260" s="228" t="s">
        <v>377</v>
      </c>
      <c r="C260" s="210" t="s">
        <v>377</v>
      </c>
      <c r="D260" s="228" t="s">
        <v>377</v>
      </c>
      <c r="E260" s="229"/>
      <c r="F260" s="229"/>
      <c r="G260" s="229"/>
      <c r="H260" s="229"/>
      <c r="I260" s="229"/>
      <c r="J260" s="229"/>
      <c r="K260" s="229"/>
      <c r="L260" s="229"/>
      <c r="M260" s="229"/>
      <c r="N260" s="221"/>
    </row>
    <row r="261" spans="1:14" x14ac:dyDescent="0.2">
      <c r="A261" s="216" t="s">
        <v>1351</v>
      </c>
      <c r="B261" s="217" t="s">
        <v>1352</v>
      </c>
      <c r="C261" s="210" t="s">
        <v>377</v>
      </c>
      <c r="D261" s="217" t="s">
        <v>1353</v>
      </c>
      <c r="E261" s="218"/>
      <c r="F261" s="218"/>
      <c r="G261" s="218"/>
      <c r="H261" s="218"/>
      <c r="I261" s="219" t="s">
        <v>1945</v>
      </c>
      <c r="J261" s="220"/>
      <c r="K261" s="219" t="s">
        <v>425</v>
      </c>
      <c r="L261" s="220"/>
      <c r="M261" s="239">
        <v>12063.96</v>
      </c>
      <c r="N261" s="221">
        <f>VLOOKUP(A261,[1]Bal032022!A:N,14,0)</f>
        <v>0</v>
      </c>
    </row>
    <row r="262" spans="1:14" x14ac:dyDescent="0.2">
      <c r="A262" s="216" t="s">
        <v>1355</v>
      </c>
      <c r="B262" s="217" t="s">
        <v>1356</v>
      </c>
      <c r="C262" s="210" t="s">
        <v>377</v>
      </c>
      <c r="D262" s="217" t="s">
        <v>1353</v>
      </c>
      <c r="E262" s="218"/>
      <c r="F262" s="218"/>
      <c r="G262" s="218"/>
      <c r="H262" s="218"/>
      <c r="I262" s="219" t="s">
        <v>1945</v>
      </c>
      <c r="J262" s="220"/>
      <c r="K262" s="219" t="s">
        <v>425</v>
      </c>
      <c r="L262" s="220"/>
      <c r="M262" s="239">
        <v>12063.96</v>
      </c>
      <c r="N262" s="221">
        <f>VLOOKUP(A262,[1]Bal032022!A:N,14,0)</f>
        <v>0</v>
      </c>
    </row>
    <row r="263" spans="1:14" x14ac:dyDescent="0.2">
      <c r="A263" s="216" t="s">
        <v>1357</v>
      </c>
      <c r="B263" s="217" t="s">
        <v>1358</v>
      </c>
      <c r="C263" s="210" t="s">
        <v>377</v>
      </c>
      <c r="D263" s="217" t="s">
        <v>1353</v>
      </c>
      <c r="E263" s="218"/>
      <c r="F263" s="218"/>
      <c r="G263" s="218"/>
      <c r="H263" s="218"/>
      <c r="I263" s="219" t="s">
        <v>1945</v>
      </c>
      <c r="J263" s="220"/>
      <c r="K263" s="219" t="s">
        <v>425</v>
      </c>
      <c r="L263" s="220"/>
      <c r="M263" s="239">
        <v>12063.96</v>
      </c>
      <c r="N263" s="221">
        <f>VLOOKUP(A263,[1]Bal032022!A:N,14,0)</f>
        <v>0</v>
      </c>
    </row>
    <row r="264" spans="1:14" x14ac:dyDescent="0.2">
      <c r="A264" s="216" t="s">
        <v>1366</v>
      </c>
      <c r="B264" s="217" t="s">
        <v>1367</v>
      </c>
      <c r="C264" s="210" t="s">
        <v>377</v>
      </c>
      <c r="D264" s="217" t="s">
        <v>1368</v>
      </c>
      <c r="E264" s="218"/>
      <c r="F264" s="218"/>
      <c r="G264" s="218"/>
      <c r="H264" s="218"/>
      <c r="I264" s="219" t="s">
        <v>1946</v>
      </c>
      <c r="J264" s="220"/>
      <c r="K264" s="219" t="s">
        <v>425</v>
      </c>
      <c r="L264" s="220"/>
      <c r="M264" s="239">
        <v>10263.959999999999</v>
      </c>
      <c r="N264" s="221" t="str">
        <f>VLOOKUP(A264,[1]Bal032022!A:N,14,0)</f>
        <v>6.1.5.2.1</v>
      </c>
    </row>
    <row r="265" spans="1:14" x14ac:dyDescent="0.2">
      <c r="A265" s="222" t="s">
        <v>1370</v>
      </c>
      <c r="B265" s="223" t="s">
        <v>1371</v>
      </c>
      <c r="C265" s="210" t="s">
        <v>377</v>
      </c>
      <c r="D265" s="223" t="s">
        <v>1372</v>
      </c>
      <c r="E265" s="224"/>
      <c r="F265" s="224"/>
      <c r="G265" s="224"/>
      <c r="H265" s="224"/>
      <c r="I265" s="225" t="s">
        <v>1373</v>
      </c>
      <c r="J265" s="226"/>
      <c r="K265" s="225" t="s">
        <v>425</v>
      </c>
      <c r="L265" s="226"/>
      <c r="M265" s="240">
        <v>8000</v>
      </c>
      <c r="N265" s="221">
        <f>VLOOKUP(A265,[1]Bal032022!A:N,14,0)</f>
        <v>0</v>
      </c>
    </row>
    <row r="266" spans="1:14" x14ac:dyDescent="0.2">
      <c r="A266" s="222" t="s">
        <v>1947</v>
      </c>
      <c r="B266" s="223" t="s">
        <v>1948</v>
      </c>
      <c r="C266" s="210" t="s">
        <v>377</v>
      </c>
      <c r="D266" s="223" t="s">
        <v>1949</v>
      </c>
      <c r="E266" s="224"/>
      <c r="F266" s="224"/>
      <c r="G266" s="224"/>
      <c r="H266" s="224"/>
      <c r="I266" s="225" t="s">
        <v>1950</v>
      </c>
      <c r="J266" s="226"/>
      <c r="K266" s="225" t="s">
        <v>425</v>
      </c>
      <c r="L266" s="226"/>
      <c r="M266" s="240">
        <v>1130</v>
      </c>
      <c r="N266" s="221" t="e">
        <f>VLOOKUP(A266,[1]Bal032022!A:N,14,0)</f>
        <v>#N/A</v>
      </c>
    </row>
    <row r="267" spans="1:14" x14ac:dyDescent="0.2">
      <c r="A267" s="222" t="s">
        <v>1374</v>
      </c>
      <c r="B267" s="223" t="s">
        <v>1375</v>
      </c>
      <c r="C267" s="210" t="s">
        <v>377</v>
      </c>
      <c r="D267" s="223" t="s">
        <v>1376</v>
      </c>
      <c r="E267" s="224"/>
      <c r="F267" s="224"/>
      <c r="G267" s="224"/>
      <c r="H267" s="224"/>
      <c r="I267" s="225" t="s">
        <v>1951</v>
      </c>
      <c r="J267" s="226"/>
      <c r="K267" s="225" t="s">
        <v>425</v>
      </c>
      <c r="L267" s="226"/>
      <c r="M267" s="240">
        <v>1133.96</v>
      </c>
      <c r="N267" s="221" t="e">
        <f>VLOOKUP(A267,[1]Bal032022!A:N,14,0)</f>
        <v>#N/A</v>
      </c>
    </row>
    <row r="268" spans="1:14" x14ac:dyDescent="0.2">
      <c r="A268" s="227" t="s">
        <v>377</v>
      </c>
      <c r="B268" s="228" t="s">
        <v>377</v>
      </c>
      <c r="C268" s="210" t="s">
        <v>377</v>
      </c>
      <c r="D268" s="228" t="s">
        <v>377</v>
      </c>
      <c r="E268" s="229"/>
      <c r="F268" s="229"/>
      <c r="G268" s="229"/>
      <c r="H268" s="229"/>
      <c r="I268" s="229"/>
      <c r="J268" s="229"/>
      <c r="K268" s="229"/>
      <c r="L268" s="229"/>
      <c r="M268" s="229"/>
      <c r="N268" s="221"/>
    </row>
    <row r="269" spans="1:14" x14ac:dyDescent="0.2">
      <c r="A269" s="216" t="s">
        <v>1952</v>
      </c>
      <c r="B269" s="217" t="s">
        <v>1953</v>
      </c>
      <c r="C269" s="210" t="s">
        <v>377</v>
      </c>
      <c r="D269" s="217" t="s">
        <v>1954</v>
      </c>
      <c r="E269" s="218"/>
      <c r="F269" s="218"/>
      <c r="G269" s="218"/>
      <c r="H269" s="218"/>
      <c r="I269" s="219" t="s">
        <v>1955</v>
      </c>
      <c r="J269" s="220"/>
      <c r="K269" s="219" t="s">
        <v>425</v>
      </c>
      <c r="L269" s="220"/>
      <c r="M269" s="239">
        <v>1800</v>
      </c>
      <c r="N269" s="221" t="s">
        <v>218</v>
      </c>
    </row>
    <row r="270" spans="1:14" x14ac:dyDescent="0.2">
      <c r="A270" s="222" t="s">
        <v>1956</v>
      </c>
      <c r="B270" s="223" t="s">
        <v>1957</v>
      </c>
      <c r="C270" s="210" t="s">
        <v>377</v>
      </c>
      <c r="D270" s="223" t="s">
        <v>1958</v>
      </c>
      <c r="E270" s="224"/>
      <c r="F270" s="224"/>
      <c r="G270" s="224"/>
      <c r="H270" s="224"/>
      <c r="I270" s="225" t="s">
        <v>1955</v>
      </c>
      <c r="J270" s="226"/>
      <c r="K270" s="225" t="s">
        <v>425</v>
      </c>
      <c r="L270" s="226"/>
      <c r="M270" s="240">
        <v>1800</v>
      </c>
      <c r="N270" s="221" t="e">
        <f>VLOOKUP(A270,[1]Bal032022!A:N,14,0)</f>
        <v>#N/A</v>
      </c>
    </row>
    <row r="271" spans="1:14" x14ac:dyDescent="0.2">
      <c r="A271" s="227" t="s">
        <v>377</v>
      </c>
      <c r="B271" s="228" t="s">
        <v>377</v>
      </c>
      <c r="C271" s="210" t="s">
        <v>377</v>
      </c>
      <c r="D271" s="228" t="s">
        <v>377</v>
      </c>
      <c r="E271" s="229"/>
      <c r="F271" s="229"/>
      <c r="G271" s="229"/>
      <c r="H271" s="229"/>
      <c r="I271" s="229"/>
      <c r="J271" s="229"/>
      <c r="K271" s="229"/>
      <c r="L271" s="229"/>
      <c r="M271" s="229"/>
      <c r="N271" s="221"/>
    </row>
    <row r="272" spans="1:14" x14ac:dyDescent="0.2">
      <c r="A272" s="216" t="s">
        <v>1378</v>
      </c>
      <c r="B272" s="217" t="s">
        <v>1379</v>
      </c>
      <c r="C272" s="210" t="s">
        <v>377</v>
      </c>
      <c r="D272" s="217" t="s">
        <v>1380</v>
      </c>
      <c r="E272" s="218"/>
      <c r="F272" s="218"/>
      <c r="G272" s="218"/>
      <c r="H272" s="218"/>
      <c r="I272" s="219" t="s">
        <v>1959</v>
      </c>
      <c r="J272" s="220"/>
      <c r="K272" s="219" t="s">
        <v>425</v>
      </c>
      <c r="L272" s="220"/>
      <c r="M272" s="239">
        <v>12503.21</v>
      </c>
      <c r="N272" s="221" t="e">
        <f>VLOOKUP(A272,[1]Bal032022!A:N,14,0)</f>
        <v>#N/A</v>
      </c>
    </row>
    <row r="273" spans="1:14" x14ac:dyDescent="0.2">
      <c r="A273" s="216" t="s">
        <v>1382</v>
      </c>
      <c r="B273" s="217" t="s">
        <v>1383</v>
      </c>
      <c r="C273" s="210" t="s">
        <v>377</v>
      </c>
      <c r="D273" s="217" t="s">
        <v>1384</v>
      </c>
      <c r="E273" s="218"/>
      <c r="F273" s="218"/>
      <c r="G273" s="218"/>
      <c r="H273" s="218"/>
      <c r="I273" s="219" t="s">
        <v>1959</v>
      </c>
      <c r="J273" s="220"/>
      <c r="K273" s="219" t="s">
        <v>425</v>
      </c>
      <c r="L273" s="220"/>
      <c r="M273" s="239">
        <v>12503.21</v>
      </c>
      <c r="N273" s="221" t="e">
        <f>VLOOKUP(A273,[1]Bal032022!A:N,14,0)</f>
        <v>#N/A</v>
      </c>
    </row>
    <row r="274" spans="1:14" x14ac:dyDescent="0.2">
      <c r="A274" s="216" t="s">
        <v>1385</v>
      </c>
      <c r="B274" s="217" t="s">
        <v>1386</v>
      </c>
      <c r="C274" s="210" t="s">
        <v>377</v>
      </c>
      <c r="D274" s="217" t="s">
        <v>1384</v>
      </c>
      <c r="E274" s="218"/>
      <c r="F274" s="218"/>
      <c r="G274" s="218"/>
      <c r="H274" s="218"/>
      <c r="I274" s="219" t="s">
        <v>1959</v>
      </c>
      <c r="J274" s="220"/>
      <c r="K274" s="219" t="s">
        <v>425</v>
      </c>
      <c r="L274" s="220"/>
      <c r="M274" s="239">
        <v>12503.21</v>
      </c>
      <c r="N274" s="221" t="e">
        <f>VLOOKUP(A274,[1]Bal032022!A:N,14,0)</f>
        <v>#N/A</v>
      </c>
    </row>
    <row r="275" spans="1:14" x14ac:dyDescent="0.2">
      <c r="A275" s="216" t="s">
        <v>1387</v>
      </c>
      <c r="B275" s="217" t="s">
        <v>1388</v>
      </c>
      <c r="C275" s="210" t="s">
        <v>377</v>
      </c>
      <c r="D275" s="217" t="s">
        <v>1389</v>
      </c>
      <c r="E275" s="218"/>
      <c r="F275" s="218"/>
      <c r="G275" s="218"/>
      <c r="H275" s="218"/>
      <c r="I275" s="219" t="s">
        <v>1959</v>
      </c>
      <c r="J275" s="220"/>
      <c r="K275" s="219" t="s">
        <v>425</v>
      </c>
      <c r="L275" s="220"/>
      <c r="M275" s="239">
        <v>12503.21</v>
      </c>
      <c r="N275" s="221" t="str">
        <f>VLOOKUP(A275,[1]Bal032022!A:N,14,0)</f>
        <v>6.1.5.3.1</v>
      </c>
    </row>
    <row r="276" spans="1:14" x14ac:dyDescent="0.2">
      <c r="A276" s="222" t="s">
        <v>1390</v>
      </c>
      <c r="B276" s="223" t="s">
        <v>1391</v>
      </c>
      <c r="C276" s="210" t="s">
        <v>377</v>
      </c>
      <c r="D276" s="223" t="s">
        <v>1392</v>
      </c>
      <c r="E276" s="224"/>
      <c r="F276" s="224"/>
      <c r="G276" s="224"/>
      <c r="H276" s="224"/>
      <c r="I276" s="225" t="s">
        <v>1960</v>
      </c>
      <c r="J276" s="226"/>
      <c r="K276" s="225" t="s">
        <v>425</v>
      </c>
      <c r="L276" s="226"/>
      <c r="M276" s="240">
        <v>7757.21</v>
      </c>
      <c r="N276" s="221" t="e">
        <f>VLOOKUP(A276,[1]Bal032022!A:N,14,0)</f>
        <v>#N/A</v>
      </c>
    </row>
    <row r="277" spans="1:14" x14ac:dyDescent="0.2">
      <c r="A277" s="222" t="s">
        <v>1961</v>
      </c>
      <c r="B277" s="223" t="s">
        <v>1962</v>
      </c>
      <c r="C277" s="210" t="s">
        <v>377</v>
      </c>
      <c r="D277" s="223" t="s">
        <v>1963</v>
      </c>
      <c r="E277" s="224"/>
      <c r="F277" s="224"/>
      <c r="G277" s="224"/>
      <c r="H277" s="224"/>
      <c r="I277" s="225" t="s">
        <v>1964</v>
      </c>
      <c r="J277" s="226"/>
      <c r="K277" s="225" t="s">
        <v>425</v>
      </c>
      <c r="L277" s="226"/>
      <c r="M277" s="240">
        <v>4746</v>
      </c>
      <c r="N277" s="221" t="e">
        <f>VLOOKUP(A277,[1]Bal032022!A:N,14,0)</f>
        <v>#N/A</v>
      </c>
    </row>
    <row r="278" spans="1:14" x14ac:dyDescent="0.2">
      <c r="A278" s="227" t="s">
        <v>377</v>
      </c>
      <c r="B278" s="228" t="s">
        <v>377</v>
      </c>
      <c r="C278" s="210" t="s">
        <v>377</v>
      </c>
      <c r="D278" s="228" t="s">
        <v>377</v>
      </c>
      <c r="E278" s="229"/>
      <c r="F278" s="229"/>
      <c r="G278" s="229"/>
      <c r="H278" s="229"/>
      <c r="I278" s="229"/>
      <c r="J278" s="229"/>
      <c r="K278" s="229"/>
      <c r="L278" s="229"/>
      <c r="M278" s="229"/>
      <c r="N278" s="221"/>
    </row>
    <row r="279" spans="1:14" x14ac:dyDescent="0.2">
      <c r="A279" s="216" t="s">
        <v>1393</v>
      </c>
      <c r="B279" s="217" t="s">
        <v>1394</v>
      </c>
      <c r="C279" s="210" t="s">
        <v>377</v>
      </c>
      <c r="D279" s="217" t="s">
        <v>1395</v>
      </c>
      <c r="E279" s="218"/>
      <c r="F279" s="218"/>
      <c r="G279" s="218"/>
      <c r="H279" s="218"/>
      <c r="I279" s="219" t="s">
        <v>1965</v>
      </c>
      <c r="J279" s="220"/>
      <c r="K279" s="219" t="s">
        <v>425</v>
      </c>
      <c r="L279" s="220"/>
      <c r="M279" s="239">
        <v>1312.5</v>
      </c>
      <c r="N279" s="221">
        <f>VLOOKUP(A279,[1]Bal032022!A:N,14,0)</f>
        <v>0</v>
      </c>
    </row>
    <row r="280" spans="1:14" x14ac:dyDescent="0.2">
      <c r="A280" s="216" t="s">
        <v>1397</v>
      </c>
      <c r="B280" s="217" t="s">
        <v>1398</v>
      </c>
      <c r="C280" s="210" t="s">
        <v>377</v>
      </c>
      <c r="D280" s="217" t="s">
        <v>1395</v>
      </c>
      <c r="E280" s="218"/>
      <c r="F280" s="218"/>
      <c r="G280" s="218"/>
      <c r="H280" s="218"/>
      <c r="I280" s="219" t="s">
        <v>1965</v>
      </c>
      <c r="J280" s="220"/>
      <c r="K280" s="219" t="s">
        <v>425</v>
      </c>
      <c r="L280" s="220"/>
      <c r="M280" s="239">
        <v>1312.5</v>
      </c>
      <c r="N280" s="221">
        <f>VLOOKUP(A280,[1]Bal032022!A:N,14,0)</f>
        <v>0</v>
      </c>
    </row>
    <row r="281" spans="1:14" x14ac:dyDescent="0.2">
      <c r="A281" s="216" t="s">
        <v>1399</v>
      </c>
      <c r="B281" s="217" t="s">
        <v>1400</v>
      </c>
      <c r="C281" s="210" t="s">
        <v>377</v>
      </c>
      <c r="D281" s="217" t="s">
        <v>1395</v>
      </c>
      <c r="E281" s="218"/>
      <c r="F281" s="218"/>
      <c r="G281" s="218"/>
      <c r="H281" s="218"/>
      <c r="I281" s="219" t="s">
        <v>1965</v>
      </c>
      <c r="J281" s="220"/>
      <c r="K281" s="219" t="s">
        <v>425</v>
      </c>
      <c r="L281" s="220"/>
      <c r="M281" s="239">
        <v>1312.5</v>
      </c>
      <c r="N281" s="221">
        <f>VLOOKUP(A281,[1]Bal032022!A:N,14,0)</f>
        <v>0</v>
      </c>
    </row>
    <row r="282" spans="1:14" x14ac:dyDescent="0.2">
      <c r="A282" s="216" t="s">
        <v>1413</v>
      </c>
      <c r="B282" s="217" t="s">
        <v>1414</v>
      </c>
      <c r="C282" s="210" t="s">
        <v>377</v>
      </c>
      <c r="D282" s="217" t="s">
        <v>1415</v>
      </c>
      <c r="E282" s="218"/>
      <c r="F282" s="218"/>
      <c r="G282" s="218"/>
      <c r="H282" s="218"/>
      <c r="I282" s="219" t="s">
        <v>1965</v>
      </c>
      <c r="J282" s="220"/>
      <c r="K282" s="219" t="s">
        <v>425</v>
      </c>
      <c r="L282" s="220"/>
      <c r="M282" s="239">
        <v>1312.5</v>
      </c>
      <c r="N282" s="221" t="s">
        <v>281</v>
      </c>
    </row>
    <row r="283" spans="1:14" x14ac:dyDescent="0.2">
      <c r="A283" s="222" t="s">
        <v>1417</v>
      </c>
      <c r="B283" s="223" t="s">
        <v>1418</v>
      </c>
      <c r="C283" s="210" t="s">
        <v>377</v>
      </c>
      <c r="D283" s="223" t="s">
        <v>1419</v>
      </c>
      <c r="E283" s="224"/>
      <c r="F283" s="224"/>
      <c r="G283" s="224"/>
      <c r="H283" s="224"/>
      <c r="I283" s="225" t="s">
        <v>1965</v>
      </c>
      <c r="J283" s="226"/>
      <c r="K283" s="225" t="s">
        <v>425</v>
      </c>
      <c r="L283" s="226"/>
      <c r="M283" s="240">
        <v>1312.5</v>
      </c>
      <c r="N283" s="221" t="e">
        <f>VLOOKUP(A283,[1]Bal032022!A:N,14,0)</f>
        <v>#N/A</v>
      </c>
    </row>
    <row r="284" spans="1:14" x14ac:dyDescent="0.2">
      <c r="A284" s="227" t="s">
        <v>377</v>
      </c>
      <c r="B284" s="228" t="s">
        <v>377</v>
      </c>
      <c r="C284" s="210" t="s">
        <v>377</v>
      </c>
      <c r="D284" s="228" t="s">
        <v>377</v>
      </c>
      <c r="E284" s="229"/>
      <c r="F284" s="229"/>
      <c r="G284" s="229"/>
      <c r="H284" s="229"/>
      <c r="I284" s="229"/>
      <c r="J284" s="229"/>
      <c r="K284" s="229"/>
      <c r="L284" s="229"/>
      <c r="M284" s="229"/>
      <c r="N284" s="221"/>
    </row>
    <row r="285" spans="1:14" x14ac:dyDescent="0.2">
      <c r="A285" s="216" t="s">
        <v>1420</v>
      </c>
      <c r="B285" s="217" t="s">
        <v>1421</v>
      </c>
      <c r="C285" s="210" t="s">
        <v>377</v>
      </c>
      <c r="D285" s="217" t="s">
        <v>1422</v>
      </c>
      <c r="E285" s="218"/>
      <c r="F285" s="218"/>
      <c r="G285" s="218"/>
      <c r="H285" s="218"/>
      <c r="I285" s="219" t="s">
        <v>1966</v>
      </c>
      <c r="J285" s="220"/>
      <c r="K285" s="219" t="s">
        <v>425</v>
      </c>
      <c r="L285" s="220"/>
      <c r="M285" s="239">
        <v>174453.13</v>
      </c>
      <c r="N285" s="221">
        <f>VLOOKUP(A285,[1]Bal032022!A:N,14,0)</f>
        <v>0</v>
      </c>
    </row>
    <row r="286" spans="1:14" x14ac:dyDescent="0.2">
      <c r="A286" s="216" t="s">
        <v>1424</v>
      </c>
      <c r="B286" s="217" t="s">
        <v>1425</v>
      </c>
      <c r="C286" s="210" t="s">
        <v>377</v>
      </c>
      <c r="D286" s="217" t="s">
        <v>1426</v>
      </c>
      <c r="E286" s="218"/>
      <c r="F286" s="218"/>
      <c r="G286" s="218"/>
      <c r="H286" s="218"/>
      <c r="I286" s="219" t="s">
        <v>1967</v>
      </c>
      <c r="J286" s="220"/>
      <c r="K286" s="219" t="s">
        <v>425</v>
      </c>
      <c r="L286" s="220"/>
      <c r="M286" s="239">
        <v>160705.10999999999</v>
      </c>
      <c r="N286" s="221">
        <f>VLOOKUP(A286,[1]Bal032022!A:N,14,0)</f>
        <v>0</v>
      </c>
    </row>
    <row r="287" spans="1:14" x14ac:dyDescent="0.2">
      <c r="A287" s="216" t="s">
        <v>1428</v>
      </c>
      <c r="B287" s="217" t="s">
        <v>1429</v>
      </c>
      <c r="C287" s="210" t="s">
        <v>377</v>
      </c>
      <c r="D287" s="217" t="s">
        <v>1426</v>
      </c>
      <c r="E287" s="218"/>
      <c r="F287" s="218"/>
      <c r="G287" s="218"/>
      <c r="H287" s="218"/>
      <c r="I287" s="219" t="s">
        <v>1967</v>
      </c>
      <c r="J287" s="220"/>
      <c r="K287" s="219" t="s">
        <v>425</v>
      </c>
      <c r="L287" s="220"/>
      <c r="M287" s="239">
        <v>160705.10999999999</v>
      </c>
      <c r="N287" s="221" t="s">
        <v>289</v>
      </c>
    </row>
    <row r="288" spans="1:14" x14ac:dyDescent="0.2">
      <c r="A288" s="216" t="s">
        <v>1430</v>
      </c>
      <c r="B288" s="217" t="s">
        <v>1431</v>
      </c>
      <c r="C288" s="210" t="s">
        <v>377</v>
      </c>
      <c r="D288" s="217" t="s">
        <v>1426</v>
      </c>
      <c r="E288" s="218"/>
      <c r="F288" s="218"/>
      <c r="G288" s="218"/>
      <c r="H288" s="218"/>
      <c r="I288" s="219" t="s">
        <v>1968</v>
      </c>
      <c r="J288" s="220"/>
      <c r="K288" s="219" t="s">
        <v>425</v>
      </c>
      <c r="L288" s="220"/>
      <c r="M288" s="239">
        <v>51942.02</v>
      </c>
      <c r="N288" s="221"/>
    </row>
    <row r="289" spans="1:14" x14ac:dyDescent="0.2">
      <c r="A289" s="222" t="s">
        <v>1969</v>
      </c>
      <c r="B289" s="223" t="s">
        <v>1970</v>
      </c>
      <c r="C289" s="210" t="s">
        <v>377</v>
      </c>
      <c r="D289" s="223" t="s">
        <v>1971</v>
      </c>
      <c r="E289" s="224"/>
      <c r="F289" s="224"/>
      <c r="G289" s="224"/>
      <c r="H289" s="224"/>
      <c r="I289" s="225" t="s">
        <v>1972</v>
      </c>
      <c r="J289" s="226"/>
      <c r="K289" s="225" t="s">
        <v>425</v>
      </c>
      <c r="L289" s="226"/>
      <c r="M289" s="240">
        <v>9000</v>
      </c>
      <c r="N289" s="221" t="e">
        <f>VLOOKUP(A289,[1]Bal032022!A:N,14,0)</f>
        <v>#N/A</v>
      </c>
    </row>
    <row r="290" spans="1:14" x14ac:dyDescent="0.2">
      <c r="A290" s="222" t="s">
        <v>1973</v>
      </c>
      <c r="B290" s="223" t="s">
        <v>1974</v>
      </c>
      <c r="C290" s="210" t="s">
        <v>377</v>
      </c>
      <c r="D290" s="223" t="s">
        <v>1975</v>
      </c>
      <c r="E290" s="224"/>
      <c r="F290" s="224"/>
      <c r="G290" s="224"/>
      <c r="H290" s="224"/>
      <c r="I290" s="225" t="s">
        <v>1976</v>
      </c>
      <c r="J290" s="226"/>
      <c r="K290" s="225" t="s">
        <v>425</v>
      </c>
      <c r="L290" s="226"/>
      <c r="M290" s="225">
        <v>630</v>
      </c>
      <c r="N290" s="221" t="e">
        <f>VLOOKUP(A290,[1]Bal032022!A:N,14,0)</f>
        <v>#N/A</v>
      </c>
    </row>
    <row r="291" spans="1:14" x14ac:dyDescent="0.2">
      <c r="A291" s="222" t="s">
        <v>1453</v>
      </c>
      <c r="B291" s="223" t="s">
        <v>1454</v>
      </c>
      <c r="C291" s="210" t="s">
        <v>377</v>
      </c>
      <c r="D291" s="223" t="s">
        <v>1455</v>
      </c>
      <c r="E291" s="224"/>
      <c r="F291" s="224"/>
      <c r="G291" s="224"/>
      <c r="H291" s="224"/>
      <c r="I291" s="225" t="s">
        <v>1977</v>
      </c>
      <c r="J291" s="226"/>
      <c r="K291" s="225" t="s">
        <v>425</v>
      </c>
      <c r="L291" s="226"/>
      <c r="M291" s="240">
        <v>1460</v>
      </c>
      <c r="N291" s="221" t="e">
        <f>VLOOKUP(A291,[1]Bal032022!A:N,14,0)</f>
        <v>#N/A</v>
      </c>
    </row>
    <row r="292" spans="1:14" x14ac:dyDescent="0.2">
      <c r="A292" s="222" t="s">
        <v>1978</v>
      </c>
      <c r="B292" s="223" t="s">
        <v>1979</v>
      </c>
      <c r="C292" s="210" t="s">
        <v>377</v>
      </c>
      <c r="D292" s="223" t="s">
        <v>1980</v>
      </c>
      <c r="E292" s="224"/>
      <c r="F292" s="224"/>
      <c r="G292" s="224"/>
      <c r="H292" s="224"/>
      <c r="I292" s="225" t="s">
        <v>1981</v>
      </c>
      <c r="J292" s="226"/>
      <c r="K292" s="225" t="s">
        <v>425</v>
      </c>
      <c r="L292" s="226"/>
      <c r="M292" s="225">
        <v>200</v>
      </c>
      <c r="N292" s="221" t="e">
        <f>VLOOKUP(A292,[1]Bal032022!A:N,14,0)</f>
        <v>#N/A</v>
      </c>
    </row>
    <row r="293" spans="1:14" x14ac:dyDescent="0.2">
      <c r="A293" s="222" t="s">
        <v>1982</v>
      </c>
      <c r="B293" s="223" t="s">
        <v>1983</v>
      </c>
      <c r="C293" s="210" t="s">
        <v>377</v>
      </c>
      <c r="D293" s="223" t="s">
        <v>1984</v>
      </c>
      <c r="E293" s="224"/>
      <c r="F293" s="224"/>
      <c r="G293" s="224"/>
      <c r="H293" s="224"/>
      <c r="I293" s="225" t="s">
        <v>1985</v>
      </c>
      <c r="J293" s="226"/>
      <c r="K293" s="225" t="s">
        <v>425</v>
      </c>
      <c r="L293" s="226"/>
      <c r="M293" s="240">
        <v>3286.48</v>
      </c>
      <c r="N293" s="221" t="e">
        <f>VLOOKUP(A293,[1]Bal032022!A:N,14,0)</f>
        <v>#N/A</v>
      </c>
    </row>
    <row r="294" spans="1:14" x14ac:dyDescent="0.2">
      <c r="A294" s="222" t="s">
        <v>1457</v>
      </c>
      <c r="B294" s="223" t="s">
        <v>1458</v>
      </c>
      <c r="C294" s="210" t="s">
        <v>377</v>
      </c>
      <c r="D294" s="223" t="s">
        <v>1459</v>
      </c>
      <c r="E294" s="224"/>
      <c r="F294" s="224"/>
      <c r="G294" s="224"/>
      <c r="H294" s="224"/>
      <c r="I294" s="225" t="s">
        <v>1986</v>
      </c>
      <c r="J294" s="226"/>
      <c r="K294" s="225" t="s">
        <v>425</v>
      </c>
      <c r="L294" s="226"/>
      <c r="M294" s="240">
        <v>1300</v>
      </c>
      <c r="N294" s="221" t="e">
        <f>VLOOKUP(A294,[1]Bal032022!A:N,14,0)</f>
        <v>#N/A</v>
      </c>
    </row>
    <row r="295" spans="1:14" x14ac:dyDescent="0.2">
      <c r="A295" s="222" t="s">
        <v>1461</v>
      </c>
      <c r="B295" s="223" t="s">
        <v>1462</v>
      </c>
      <c r="C295" s="210" t="s">
        <v>377</v>
      </c>
      <c r="D295" s="223" t="s">
        <v>1463</v>
      </c>
      <c r="E295" s="224"/>
      <c r="F295" s="224"/>
      <c r="G295" s="224"/>
      <c r="H295" s="224"/>
      <c r="I295" s="225" t="s">
        <v>1464</v>
      </c>
      <c r="J295" s="226"/>
      <c r="K295" s="225" t="s">
        <v>425</v>
      </c>
      <c r="L295" s="226"/>
      <c r="M295" s="225">
        <v>634.24</v>
      </c>
      <c r="N295" s="221">
        <f>VLOOKUP(A295,[1]Bal032022!A:N,14,0)</f>
        <v>0</v>
      </c>
    </row>
    <row r="296" spans="1:14" x14ac:dyDescent="0.2">
      <c r="A296" s="222" t="s">
        <v>1473</v>
      </c>
      <c r="B296" s="223" t="s">
        <v>1474</v>
      </c>
      <c r="C296" s="210" t="s">
        <v>377</v>
      </c>
      <c r="D296" s="223" t="s">
        <v>1475</v>
      </c>
      <c r="E296" s="224"/>
      <c r="F296" s="224"/>
      <c r="G296" s="224"/>
      <c r="H296" s="224"/>
      <c r="I296" s="225" t="s">
        <v>1987</v>
      </c>
      <c r="J296" s="226"/>
      <c r="K296" s="225" t="s">
        <v>425</v>
      </c>
      <c r="L296" s="226"/>
      <c r="M296" s="240">
        <v>1214.0999999999999</v>
      </c>
      <c r="N296" s="221" t="e">
        <f>VLOOKUP(A296,[1]Bal032022!A:N,14,0)</f>
        <v>#N/A</v>
      </c>
    </row>
    <row r="297" spans="1:14" x14ac:dyDescent="0.2">
      <c r="A297" s="222" t="s">
        <v>1988</v>
      </c>
      <c r="B297" s="223" t="s">
        <v>1989</v>
      </c>
      <c r="C297" s="210" t="s">
        <v>377</v>
      </c>
      <c r="D297" s="223" t="s">
        <v>1990</v>
      </c>
      <c r="E297" s="224"/>
      <c r="F297" s="224"/>
      <c r="G297" s="224"/>
      <c r="H297" s="224"/>
      <c r="I297" s="225" t="s">
        <v>1991</v>
      </c>
      <c r="J297" s="226"/>
      <c r="K297" s="225" t="s">
        <v>425</v>
      </c>
      <c r="L297" s="226"/>
      <c r="M297" s="225">
        <v>650</v>
      </c>
      <c r="N297" s="221" t="e">
        <f>VLOOKUP(A297,[1]Bal032022!A:N,14,0)</f>
        <v>#N/A</v>
      </c>
    </row>
    <row r="298" spans="1:14" x14ac:dyDescent="0.2">
      <c r="A298" s="222" t="s">
        <v>1493</v>
      </c>
      <c r="B298" s="223" t="s">
        <v>1494</v>
      </c>
      <c r="C298" s="210" t="s">
        <v>377</v>
      </c>
      <c r="D298" s="223" t="s">
        <v>1495</v>
      </c>
      <c r="E298" s="224"/>
      <c r="F298" s="224"/>
      <c r="G298" s="224"/>
      <c r="H298" s="224"/>
      <c r="I298" s="225" t="s">
        <v>1992</v>
      </c>
      <c r="J298" s="226"/>
      <c r="K298" s="225" t="s">
        <v>425</v>
      </c>
      <c r="L298" s="226"/>
      <c r="M298" s="240">
        <v>7567.2</v>
      </c>
      <c r="N298" s="221" t="e">
        <f>VLOOKUP(A298,[1]Bal032022!A:N,14,0)</f>
        <v>#N/A</v>
      </c>
    </row>
    <row r="299" spans="1:14" x14ac:dyDescent="0.2">
      <c r="A299" s="222" t="s">
        <v>1993</v>
      </c>
      <c r="B299" s="223" t="s">
        <v>1994</v>
      </c>
      <c r="C299" s="210" t="s">
        <v>377</v>
      </c>
      <c r="D299" s="223" t="s">
        <v>1995</v>
      </c>
      <c r="E299" s="224"/>
      <c r="F299" s="224"/>
      <c r="G299" s="224"/>
      <c r="H299" s="224"/>
      <c r="I299" s="225" t="s">
        <v>1996</v>
      </c>
      <c r="J299" s="226"/>
      <c r="K299" s="225" t="s">
        <v>425</v>
      </c>
      <c r="L299" s="226"/>
      <c r="M299" s="240">
        <v>16000</v>
      </c>
      <c r="N299" s="221" t="e">
        <f>VLOOKUP(A299,[1]Bal032022!A:N,14,0)</f>
        <v>#N/A</v>
      </c>
    </row>
    <row r="300" spans="1:14" x14ac:dyDescent="0.2">
      <c r="A300" s="222" t="s">
        <v>1997</v>
      </c>
      <c r="B300" s="223" t="s">
        <v>1998</v>
      </c>
      <c r="C300" s="210" t="s">
        <v>377</v>
      </c>
      <c r="D300" s="223" t="s">
        <v>1999</v>
      </c>
      <c r="E300" s="224"/>
      <c r="F300" s="224"/>
      <c r="G300" s="224"/>
      <c r="H300" s="224"/>
      <c r="I300" s="225" t="s">
        <v>1128</v>
      </c>
      <c r="J300" s="226"/>
      <c r="K300" s="225" t="s">
        <v>425</v>
      </c>
      <c r="L300" s="226"/>
      <c r="M300" s="240">
        <v>10000</v>
      </c>
      <c r="N300" s="221" t="e">
        <f>VLOOKUP(A300,[1]Bal032022!A:N,14,0)</f>
        <v>#N/A</v>
      </c>
    </row>
    <row r="301" spans="1:14" x14ac:dyDescent="0.2">
      <c r="A301" s="227" t="s">
        <v>377</v>
      </c>
      <c r="B301" s="228" t="s">
        <v>377</v>
      </c>
      <c r="C301" s="210" t="s">
        <v>377</v>
      </c>
      <c r="D301" s="228" t="s">
        <v>377</v>
      </c>
      <c r="E301" s="229"/>
      <c r="F301" s="229"/>
      <c r="G301" s="229"/>
      <c r="H301" s="229"/>
      <c r="I301" s="229"/>
      <c r="J301" s="229"/>
      <c r="K301" s="229"/>
      <c r="L301" s="229"/>
      <c r="M301" s="229"/>
      <c r="N301" s="221"/>
    </row>
    <row r="302" spans="1:14" x14ac:dyDescent="0.2">
      <c r="A302" s="216" t="s">
        <v>1509</v>
      </c>
      <c r="B302" s="217" t="s">
        <v>1510</v>
      </c>
      <c r="C302" s="210" t="s">
        <v>377</v>
      </c>
      <c r="D302" s="217" t="s">
        <v>1511</v>
      </c>
      <c r="E302" s="218"/>
      <c r="F302" s="218"/>
      <c r="G302" s="218"/>
      <c r="H302" s="218"/>
      <c r="I302" s="219" t="s">
        <v>2000</v>
      </c>
      <c r="J302" s="220"/>
      <c r="K302" s="219" t="s">
        <v>425</v>
      </c>
      <c r="L302" s="220"/>
      <c r="M302" s="219">
        <v>928.54</v>
      </c>
      <c r="N302" s="221"/>
    </row>
    <row r="303" spans="1:14" x14ac:dyDescent="0.2">
      <c r="A303" s="222" t="s">
        <v>1513</v>
      </c>
      <c r="B303" s="223" t="s">
        <v>1514</v>
      </c>
      <c r="C303" s="210" t="s">
        <v>377</v>
      </c>
      <c r="D303" s="223" t="s">
        <v>1515</v>
      </c>
      <c r="E303" s="224"/>
      <c r="F303" s="224"/>
      <c r="G303" s="224"/>
      <c r="H303" s="224"/>
      <c r="I303" s="225" t="s">
        <v>2000</v>
      </c>
      <c r="J303" s="226"/>
      <c r="K303" s="225" t="s">
        <v>425</v>
      </c>
      <c r="L303" s="226"/>
      <c r="M303" s="225">
        <v>928.54</v>
      </c>
      <c r="N303" s="221"/>
    </row>
    <row r="304" spans="1:14" x14ac:dyDescent="0.2">
      <c r="A304" s="227" t="s">
        <v>377</v>
      </c>
      <c r="B304" s="228" t="s">
        <v>377</v>
      </c>
      <c r="C304" s="210" t="s">
        <v>377</v>
      </c>
      <c r="D304" s="228" t="s">
        <v>377</v>
      </c>
      <c r="E304" s="229"/>
      <c r="F304" s="229"/>
      <c r="G304" s="229"/>
      <c r="H304" s="229"/>
      <c r="I304" s="229"/>
      <c r="J304" s="229"/>
      <c r="K304" s="229"/>
      <c r="L304" s="229"/>
      <c r="M304" s="229"/>
      <c r="N304" s="221"/>
    </row>
    <row r="305" spans="1:14" x14ac:dyDescent="0.2">
      <c r="A305" s="216" t="s">
        <v>2001</v>
      </c>
      <c r="B305" s="217" t="s">
        <v>2002</v>
      </c>
      <c r="C305" s="210" t="s">
        <v>377</v>
      </c>
      <c r="D305" s="217" t="s">
        <v>2003</v>
      </c>
      <c r="E305" s="218"/>
      <c r="F305" s="218"/>
      <c r="G305" s="218"/>
      <c r="H305" s="218"/>
      <c r="I305" s="219" t="s">
        <v>2004</v>
      </c>
      <c r="J305" s="220"/>
      <c r="K305" s="219" t="s">
        <v>425</v>
      </c>
      <c r="L305" s="220"/>
      <c r="M305" s="239">
        <v>107834.55</v>
      </c>
      <c r="N305" s="221" t="e">
        <f>VLOOKUP(A305,[1]Bal032022!A:N,14,0)</f>
        <v>#N/A</v>
      </c>
    </row>
    <row r="306" spans="1:14" x14ac:dyDescent="0.2">
      <c r="A306" s="222" t="s">
        <v>2005</v>
      </c>
      <c r="B306" s="223" t="s">
        <v>2006</v>
      </c>
      <c r="C306" s="210" t="s">
        <v>377</v>
      </c>
      <c r="D306" s="223" t="s">
        <v>1135</v>
      </c>
      <c r="E306" s="224"/>
      <c r="F306" s="224"/>
      <c r="G306" s="224"/>
      <c r="H306" s="224"/>
      <c r="I306" s="225" t="s">
        <v>2004</v>
      </c>
      <c r="J306" s="226"/>
      <c r="K306" s="225" t="s">
        <v>425</v>
      </c>
      <c r="L306" s="226"/>
      <c r="M306" s="240">
        <v>107834.55</v>
      </c>
      <c r="N306" s="221" t="e">
        <f>VLOOKUP(A306,[1]Bal032022!A:N,14,0)</f>
        <v>#N/A</v>
      </c>
    </row>
    <row r="307" spans="1:14" x14ac:dyDescent="0.2">
      <c r="A307" s="227" t="s">
        <v>377</v>
      </c>
      <c r="B307" s="228" t="s">
        <v>377</v>
      </c>
      <c r="C307" s="210" t="s">
        <v>377</v>
      </c>
      <c r="D307" s="228" t="s">
        <v>377</v>
      </c>
      <c r="E307" s="229"/>
      <c r="F307" s="229"/>
      <c r="G307" s="229"/>
      <c r="H307" s="229"/>
      <c r="I307" s="229"/>
      <c r="J307" s="229"/>
      <c r="K307" s="229"/>
      <c r="L307" s="229"/>
      <c r="M307" s="229"/>
      <c r="N307" s="221"/>
    </row>
    <row r="308" spans="1:14" x14ac:dyDescent="0.2">
      <c r="A308" s="216" t="s">
        <v>1528</v>
      </c>
      <c r="B308" s="217" t="s">
        <v>1529</v>
      </c>
      <c r="C308" s="210" t="s">
        <v>377</v>
      </c>
      <c r="D308" s="217" t="s">
        <v>1530</v>
      </c>
      <c r="E308" s="218"/>
      <c r="F308" s="218"/>
      <c r="G308" s="218"/>
      <c r="H308" s="218"/>
      <c r="I308" s="219" t="s">
        <v>2007</v>
      </c>
      <c r="J308" s="220"/>
      <c r="K308" s="219" t="s">
        <v>425</v>
      </c>
      <c r="L308" s="220"/>
      <c r="M308" s="239">
        <v>13748.02</v>
      </c>
      <c r="N308" s="221" t="e">
        <f>VLOOKUP(A308,[1]Bal032022!A:N,14,0)</f>
        <v>#N/A</v>
      </c>
    </row>
    <row r="309" spans="1:14" x14ac:dyDescent="0.2">
      <c r="A309" s="216" t="s">
        <v>1532</v>
      </c>
      <c r="B309" s="217" t="s">
        <v>1533</v>
      </c>
      <c r="C309" s="210" t="s">
        <v>377</v>
      </c>
      <c r="D309" s="217" t="s">
        <v>1530</v>
      </c>
      <c r="E309" s="218"/>
      <c r="F309" s="218"/>
      <c r="G309" s="218"/>
      <c r="H309" s="218"/>
      <c r="I309" s="219" t="s">
        <v>2007</v>
      </c>
      <c r="J309" s="220"/>
      <c r="K309" s="219" t="s">
        <v>425</v>
      </c>
      <c r="L309" s="220"/>
      <c r="M309" s="239">
        <v>13748.02</v>
      </c>
      <c r="N309" s="221" t="s">
        <v>291</v>
      </c>
    </row>
    <row r="310" spans="1:14" x14ac:dyDescent="0.2">
      <c r="A310" s="216" t="s">
        <v>1534</v>
      </c>
      <c r="B310" s="217" t="s">
        <v>1535</v>
      </c>
      <c r="C310" s="210" t="s">
        <v>377</v>
      </c>
      <c r="D310" s="217" t="s">
        <v>1135</v>
      </c>
      <c r="E310" s="218"/>
      <c r="F310" s="218"/>
      <c r="G310" s="218"/>
      <c r="H310" s="218"/>
      <c r="I310" s="219" t="s">
        <v>2008</v>
      </c>
      <c r="J310" s="220"/>
      <c r="K310" s="219" t="s">
        <v>425</v>
      </c>
      <c r="L310" s="220"/>
      <c r="M310" s="239">
        <v>13250</v>
      </c>
      <c r="N310" s="221" t="e">
        <f>VLOOKUP(A310,[1]Bal032022!A:N,14,0)</f>
        <v>#N/A</v>
      </c>
    </row>
    <row r="311" spans="1:14" x14ac:dyDescent="0.2">
      <c r="A311" s="222" t="s">
        <v>2009</v>
      </c>
      <c r="B311" s="223" t="s">
        <v>2010</v>
      </c>
      <c r="C311" s="210" t="s">
        <v>377</v>
      </c>
      <c r="D311" s="223" t="s">
        <v>2011</v>
      </c>
      <c r="E311" s="224"/>
      <c r="F311" s="224"/>
      <c r="G311" s="224"/>
      <c r="H311" s="224"/>
      <c r="I311" s="225" t="s">
        <v>2008</v>
      </c>
      <c r="J311" s="226"/>
      <c r="K311" s="225" t="s">
        <v>425</v>
      </c>
      <c r="L311" s="226"/>
      <c r="M311" s="240">
        <v>13250</v>
      </c>
      <c r="N311" s="221" t="e">
        <f>VLOOKUP(A311,[1]Bal032022!A:N,14,0)</f>
        <v>#N/A</v>
      </c>
    </row>
    <row r="312" spans="1:14" x14ac:dyDescent="0.2">
      <c r="A312" s="227" t="s">
        <v>377</v>
      </c>
      <c r="B312" s="228" t="s">
        <v>377</v>
      </c>
      <c r="C312" s="210" t="s">
        <v>377</v>
      </c>
      <c r="D312" s="228" t="s">
        <v>377</v>
      </c>
      <c r="E312" s="229"/>
      <c r="F312" s="229"/>
      <c r="G312" s="229"/>
      <c r="H312" s="229"/>
      <c r="I312" s="229"/>
      <c r="J312" s="229"/>
      <c r="K312" s="229"/>
      <c r="L312" s="229"/>
      <c r="M312" s="229"/>
      <c r="N312" s="221"/>
    </row>
    <row r="313" spans="1:14" x14ac:dyDescent="0.2">
      <c r="A313" s="216" t="s">
        <v>1540</v>
      </c>
      <c r="B313" s="217" t="s">
        <v>1541</v>
      </c>
      <c r="C313" s="210" t="s">
        <v>377</v>
      </c>
      <c r="D313" s="217" t="s">
        <v>1542</v>
      </c>
      <c r="E313" s="218"/>
      <c r="F313" s="218"/>
      <c r="G313" s="218"/>
      <c r="H313" s="218"/>
      <c r="I313" s="219" t="s">
        <v>2012</v>
      </c>
      <c r="J313" s="220"/>
      <c r="K313" s="219" t="s">
        <v>425</v>
      </c>
      <c r="L313" s="220"/>
      <c r="M313" s="219">
        <v>498.02</v>
      </c>
      <c r="N313" s="221" t="e">
        <f>VLOOKUP(A313,[1]Bal032022!A:N,14,0)</f>
        <v>#N/A</v>
      </c>
    </row>
    <row r="314" spans="1:14" x14ac:dyDescent="0.2">
      <c r="A314" s="222" t="s">
        <v>1544</v>
      </c>
      <c r="B314" s="223" t="s">
        <v>1545</v>
      </c>
      <c r="C314" s="210" t="s">
        <v>377</v>
      </c>
      <c r="D314" s="223" t="s">
        <v>1546</v>
      </c>
      <c r="E314" s="224"/>
      <c r="F314" s="224"/>
      <c r="G314" s="224"/>
      <c r="H314" s="224"/>
      <c r="I314" s="225" t="s">
        <v>1547</v>
      </c>
      <c r="J314" s="226"/>
      <c r="K314" s="225" t="s">
        <v>425</v>
      </c>
      <c r="L314" s="226"/>
      <c r="M314" s="225">
        <v>16.5</v>
      </c>
      <c r="N314" s="221" t="e">
        <f>VLOOKUP(A314,[1]Bal032022!A:N,14,0)</f>
        <v>#N/A</v>
      </c>
    </row>
    <row r="315" spans="1:14" x14ac:dyDescent="0.2">
      <c r="A315" s="222" t="s">
        <v>1548</v>
      </c>
      <c r="B315" s="223" t="s">
        <v>1549</v>
      </c>
      <c r="C315" s="210" t="s">
        <v>377</v>
      </c>
      <c r="D315" s="223" t="s">
        <v>1515</v>
      </c>
      <c r="E315" s="224"/>
      <c r="F315" s="224"/>
      <c r="G315" s="224"/>
      <c r="H315" s="224"/>
      <c r="I315" s="225" t="s">
        <v>2013</v>
      </c>
      <c r="J315" s="226"/>
      <c r="K315" s="225" t="s">
        <v>425</v>
      </c>
      <c r="L315" s="226"/>
      <c r="M315" s="225">
        <v>481.52</v>
      </c>
      <c r="N315" s="221" t="e">
        <f>VLOOKUP(A315,[1]Bal032022!A:N,14,0)</f>
        <v>#N/A</v>
      </c>
    </row>
    <row r="316" spans="1:14" x14ac:dyDescent="0.2">
      <c r="A316" s="227" t="s">
        <v>377</v>
      </c>
      <c r="B316" s="228" t="s">
        <v>377</v>
      </c>
      <c r="C316" s="210" t="s">
        <v>377</v>
      </c>
      <c r="D316" s="228" t="s">
        <v>377</v>
      </c>
      <c r="E316" s="229"/>
      <c r="F316" s="229"/>
      <c r="G316" s="229"/>
      <c r="H316" s="229"/>
      <c r="I316" s="229"/>
      <c r="J316" s="229"/>
      <c r="K316" s="229"/>
      <c r="L316" s="229"/>
      <c r="M316" s="229"/>
      <c r="N316" s="221"/>
    </row>
    <row r="317" spans="1:14" x14ac:dyDescent="0.2">
      <c r="A317" s="216" t="s">
        <v>1551</v>
      </c>
      <c r="B317" s="217" t="s">
        <v>1552</v>
      </c>
      <c r="C317" s="210" t="s">
        <v>377</v>
      </c>
      <c r="D317" s="217" t="s">
        <v>1553</v>
      </c>
      <c r="E317" s="218"/>
      <c r="F317" s="218"/>
      <c r="G317" s="218"/>
      <c r="H317" s="218"/>
      <c r="I317" s="219" t="s">
        <v>403</v>
      </c>
      <c r="J317" s="220"/>
      <c r="K317" s="219" t="s">
        <v>425</v>
      </c>
      <c r="L317" s="220"/>
      <c r="M317" s="239">
        <v>2387</v>
      </c>
      <c r="N317" s="221">
        <f>VLOOKUP(A317,[1]Bal032022!A:N,14,0)</f>
        <v>0</v>
      </c>
    </row>
    <row r="318" spans="1:14" x14ac:dyDescent="0.2">
      <c r="A318" s="216" t="s">
        <v>1554</v>
      </c>
      <c r="B318" s="217" t="s">
        <v>1555</v>
      </c>
      <c r="C318" s="210" t="s">
        <v>377</v>
      </c>
      <c r="D318" s="217" t="s">
        <v>1553</v>
      </c>
      <c r="E318" s="218"/>
      <c r="F318" s="218"/>
      <c r="G318" s="218"/>
      <c r="H318" s="218"/>
      <c r="I318" s="219" t="s">
        <v>403</v>
      </c>
      <c r="J318" s="220"/>
      <c r="K318" s="219" t="s">
        <v>425</v>
      </c>
      <c r="L318" s="220"/>
      <c r="M318" s="239">
        <v>2387</v>
      </c>
      <c r="N318" s="221">
        <f>VLOOKUP(A318,[1]Bal032022!A:N,14,0)</f>
        <v>0</v>
      </c>
    </row>
    <row r="319" spans="1:14" x14ac:dyDescent="0.2">
      <c r="A319" s="216" t="s">
        <v>1556</v>
      </c>
      <c r="B319" s="217" t="s">
        <v>1557</v>
      </c>
      <c r="C319" s="210" t="s">
        <v>377</v>
      </c>
      <c r="D319" s="217" t="s">
        <v>1553</v>
      </c>
      <c r="E319" s="218"/>
      <c r="F319" s="218"/>
      <c r="G319" s="218"/>
      <c r="H319" s="218"/>
      <c r="I319" s="219" t="s">
        <v>403</v>
      </c>
      <c r="J319" s="220"/>
      <c r="K319" s="219" t="s">
        <v>425</v>
      </c>
      <c r="L319" s="220"/>
      <c r="M319" s="239">
        <v>2387</v>
      </c>
      <c r="N319" s="221">
        <f>VLOOKUP(A319,[1]Bal032022!A:N,14,0)</f>
        <v>0</v>
      </c>
    </row>
    <row r="320" spans="1:14" x14ac:dyDescent="0.2">
      <c r="A320" s="216" t="s">
        <v>1558</v>
      </c>
      <c r="B320" s="217" t="s">
        <v>1559</v>
      </c>
      <c r="C320" s="210" t="s">
        <v>377</v>
      </c>
      <c r="D320" s="217" t="s">
        <v>1553</v>
      </c>
      <c r="E320" s="218"/>
      <c r="F320" s="218"/>
      <c r="G320" s="218"/>
      <c r="H320" s="218"/>
      <c r="I320" s="219" t="s">
        <v>403</v>
      </c>
      <c r="J320" s="220"/>
      <c r="K320" s="219" t="s">
        <v>425</v>
      </c>
      <c r="L320" s="220"/>
      <c r="M320" s="239">
        <v>2387</v>
      </c>
      <c r="N320" s="221" t="s">
        <v>275</v>
      </c>
    </row>
    <row r="321" spans="1:14" x14ac:dyDescent="0.2">
      <c r="A321" s="222" t="s">
        <v>1560</v>
      </c>
      <c r="B321" s="223" t="s">
        <v>1561</v>
      </c>
      <c r="C321" s="210" t="s">
        <v>377</v>
      </c>
      <c r="D321" s="223" t="s">
        <v>1562</v>
      </c>
      <c r="E321" s="224"/>
      <c r="F321" s="224"/>
      <c r="G321" s="224"/>
      <c r="H321" s="224"/>
      <c r="I321" s="225" t="s">
        <v>403</v>
      </c>
      <c r="J321" s="226"/>
      <c r="K321" s="225" t="s">
        <v>425</v>
      </c>
      <c r="L321" s="226"/>
      <c r="M321" s="240">
        <v>2387</v>
      </c>
      <c r="N321" s="221">
        <f>VLOOKUP(A321,[1]Bal032022!A:N,14,0)</f>
        <v>0</v>
      </c>
    </row>
    <row r="322" spans="1:14" x14ac:dyDescent="0.2">
      <c r="A322" s="227" t="s">
        <v>377</v>
      </c>
      <c r="B322" s="228" t="s">
        <v>377</v>
      </c>
      <c r="C322" s="210" t="s">
        <v>377</v>
      </c>
      <c r="D322" s="228" t="s">
        <v>377</v>
      </c>
      <c r="E322" s="229"/>
      <c r="F322" s="229"/>
      <c r="G322" s="229"/>
      <c r="H322" s="229"/>
      <c r="I322" s="229"/>
      <c r="J322" s="229"/>
      <c r="K322" s="229"/>
      <c r="L322" s="229"/>
      <c r="M322" s="229"/>
      <c r="N322" s="221"/>
    </row>
    <row r="323" spans="1:14" x14ac:dyDescent="0.2">
      <c r="A323" s="216" t="s">
        <v>1563</v>
      </c>
      <c r="B323" s="217" t="s">
        <v>1564</v>
      </c>
      <c r="C323" s="210" t="s">
        <v>377</v>
      </c>
      <c r="D323" s="217" t="s">
        <v>1565</v>
      </c>
      <c r="E323" s="218"/>
      <c r="F323" s="218"/>
      <c r="G323" s="218"/>
      <c r="H323" s="218"/>
      <c r="I323" s="219" t="s">
        <v>1736</v>
      </c>
      <c r="J323" s="220"/>
      <c r="K323" s="219" t="s">
        <v>425</v>
      </c>
      <c r="L323" s="220"/>
      <c r="M323" s="239">
        <v>19455.8</v>
      </c>
      <c r="N323" s="221">
        <f>VLOOKUP(A323,[1]Bal032022!A:N,14,0)</f>
        <v>0</v>
      </c>
    </row>
    <row r="324" spans="1:14" x14ac:dyDescent="0.2">
      <c r="A324" s="216" t="s">
        <v>1566</v>
      </c>
      <c r="B324" s="217" t="s">
        <v>1567</v>
      </c>
      <c r="C324" s="210" t="s">
        <v>377</v>
      </c>
      <c r="D324" s="217" t="s">
        <v>1565</v>
      </c>
      <c r="E324" s="218"/>
      <c r="F324" s="218"/>
      <c r="G324" s="218"/>
      <c r="H324" s="218"/>
      <c r="I324" s="219" t="s">
        <v>1736</v>
      </c>
      <c r="J324" s="220"/>
      <c r="K324" s="219" t="s">
        <v>425</v>
      </c>
      <c r="L324" s="220"/>
      <c r="M324" s="239">
        <v>19455.8</v>
      </c>
      <c r="N324" s="221">
        <f>VLOOKUP(A324,[1]Bal032022!A:N,14,0)</f>
        <v>0</v>
      </c>
    </row>
    <row r="325" spans="1:14" x14ac:dyDescent="0.2">
      <c r="A325" s="216" t="s">
        <v>1568</v>
      </c>
      <c r="B325" s="217" t="s">
        <v>1569</v>
      </c>
      <c r="C325" s="210" t="s">
        <v>377</v>
      </c>
      <c r="D325" s="217" t="s">
        <v>1565</v>
      </c>
      <c r="E325" s="218"/>
      <c r="F325" s="218"/>
      <c r="G325" s="218"/>
      <c r="H325" s="218"/>
      <c r="I325" s="219" t="s">
        <v>1736</v>
      </c>
      <c r="J325" s="220"/>
      <c r="K325" s="219" t="s">
        <v>425</v>
      </c>
      <c r="L325" s="220"/>
      <c r="M325" s="239">
        <v>19455.8</v>
      </c>
      <c r="N325" s="221">
        <f>VLOOKUP(A325,[1]Bal032022!A:N,14,0)</f>
        <v>0</v>
      </c>
    </row>
    <row r="326" spans="1:14" x14ac:dyDescent="0.2">
      <c r="A326" s="216" t="s">
        <v>1570</v>
      </c>
      <c r="B326" s="217" t="s">
        <v>1571</v>
      </c>
      <c r="C326" s="210" t="s">
        <v>377</v>
      </c>
      <c r="D326" s="217" t="s">
        <v>1565</v>
      </c>
      <c r="E326" s="218"/>
      <c r="F326" s="218"/>
      <c r="G326" s="218"/>
      <c r="H326" s="218"/>
      <c r="I326" s="219" t="s">
        <v>1736</v>
      </c>
      <c r="J326" s="220"/>
      <c r="K326" s="219" t="s">
        <v>425</v>
      </c>
      <c r="L326" s="220"/>
      <c r="M326" s="239">
        <v>19455.8</v>
      </c>
      <c r="N326" s="221" t="str">
        <f>VLOOKUP(A326,[1]Bal032022!A:N,14,0)</f>
        <v>6.2.1</v>
      </c>
    </row>
    <row r="327" spans="1:14" x14ac:dyDescent="0.2">
      <c r="A327" s="222" t="s">
        <v>1572</v>
      </c>
      <c r="B327" s="223" t="s">
        <v>1573</v>
      </c>
      <c r="C327" s="210" t="s">
        <v>377</v>
      </c>
      <c r="D327" s="223" t="s">
        <v>1574</v>
      </c>
      <c r="E327" s="224"/>
      <c r="F327" s="224"/>
      <c r="G327" s="224"/>
      <c r="H327" s="224"/>
      <c r="I327" s="225" t="s">
        <v>1736</v>
      </c>
      <c r="J327" s="226"/>
      <c r="K327" s="225" t="s">
        <v>425</v>
      </c>
      <c r="L327" s="226"/>
      <c r="M327" s="240">
        <v>19455.8</v>
      </c>
      <c r="N327" s="221">
        <f>VLOOKUP(A327,[1]Bal032022!A:N,14,0)</f>
        <v>0</v>
      </c>
    </row>
    <row r="328" spans="1:14" x14ac:dyDescent="0.2">
      <c r="A328" s="227" t="s">
        <v>377</v>
      </c>
      <c r="B328" s="228" t="s">
        <v>377</v>
      </c>
      <c r="C328" s="210" t="s">
        <v>377</v>
      </c>
      <c r="D328" s="228" t="s">
        <v>377</v>
      </c>
      <c r="E328" s="229"/>
      <c r="F328" s="229"/>
      <c r="G328" s="229"/>
      <c r="H328" s="229"/>
      <c r="I328" s="229"/>
      <c r="J328" s="229"/>
      <c r="K328" s="229"/>
      <c r="L328" s="229"/>
      <c r="M328" s="229"/>
      <c r="N328" s="221"/>
    </row>
    <row r="329" spans="1:14" x14ac:dyDescent="0.2">
      <c r="A329" s="216" t="s">
        <v>1575</v>
      </c>
      <c r="B329" s="217" t="s">
        <v>1576</v>
      </c>
      <c r="C329" s="210" t="s">
        <v>377</v>
      </c>
      <c r="D329" s="217" t="s">
        <v>1577</v>
      </c>
      <c r="E329" s="218"/>
      <c r="F329" s="218"/>
      <c r="G329" s="218"/>
      <c r="H329" s="218"/>
      <c r="I329" s="219" t="s">
        <v>2014</v>
      </c>
      <c r="J329" s="220"/>
      <c r="K329" s="219" t="s">
        <v>425</v>
      </c>
      <c r="L329" s="220"/>
      <c r="M329" s="239">
        <v>159474.53</v>
      </c>
      <c r="N329" s="221">
        <f>VLOOKUP(A329,[1]Bal032022!A:N,14,0)</f>
        <v>0</v>
      </c>
    </row>
    <row r="330" spans="1:14" x14ac:dyDescent="0.2">
      <c r="A330" s="216" t="s">
        <v>1579</v>
      </c>
      <c r="B330" s="217" t="s">
        <v>1580</v>
      </c>
      <c r="C330" s="210" t="s">
        <v>377</v>
      </c>
      <c r="D330" s="217" t="s">
        <v>1581</v>
      </c>
      <c r="E330" s="218"/>
      <c r="F330" s="218"/>
      <c r="G330" s="218"/>
      <c r="H330" s="218"/>
      <c r="I330" s="219" t="s">
        <v>2014</v>
      </c>
      <c r="J330" s="220"/>
      <c r="K330" s="219" t="s">
        <v>425</v>
      </c>
      <c r="L330" s="220"/>
      <c r="M330" s="239">
        <v>159474.53</v>
      </c>
      <c r="N330" s="221">
        <f>VLOOKUP(A330,[1]Bal032022!A:N,14,0)</f>
        <v>0</v>
      </c>
    </row>
    <row r="331" spans="1:14" x14ac:dyDescent="0.2">
      <c r="A331" s="216" t="s">
        <v>1582</v>
      </c>
      <c r="B331" s="217" t="s">
        <v>1583</v>
      </c>
      <c r="C331" s="210" t="s">
        <v>377</v>
      </c>
      <c r="D331" s="217" t="s">
        <v>1581</v>
      </c>
      <c r="E331" s="218"/>
      <c r="F331" s="218"/>
      <c r="G331" s="218"/>
      <c r="H331" s="218"/>
      <c r="I331" s="219" t="s">
        <v>2014</v>
      </c>
      <c r="J331" s="220"/>
      <c r="K331" s="219" t="s">
        <v>425</v>
      </c>
      <c r="L331" s="220"/>
      <c r="M331" s="239">
        <v>159474.53</v>
      </c>
      <c r="N331" s="221">
        <f>VLOOKUP(A331,[1]Bal032022!A:N,14,0)</f>
        <v>0</v>
      </c>
    </row>
    <row r="332" spans="1:14" x14ac:dyDescent="0.2">
      <c r="A332" s="216" t="s">
        <v>1584</v>
      </c>
      <c r="B332" s="217" t="s">
        <v>1585</v>
      </c>
      <c r="C332" s="210" t="s">
        <v>377</v>
      </c>
      <c r="D332" s="217" t="s">
        <v>1581</v>
      </c>
      <c r="E332" s="218"/>
      <c r="F332" s="218"/>
      <c r="G332" s="218"/>
      <c r="H332" s="218"/>
      <c r="I332" s="219" t="s">
        <v>2014</v>
      </c>
      <c r="J332" s="220"/>
      <c r="K332" s="219" t="s">
        <v>425</v>
      </c>
      <c r="L332" s="220"/>
      <c r="M332" s="239">
        <v>159474.53</v>
      </c>
      <c r="N332" s="221" t="s">
        <v>257</v>
      </c>
    </row>
    <row r="333" spans="1:14" x14ac:dyDescent="0.2">
      <c r="A333" s="222" t="s">
        <v>1586</v>
      </c>
      <c r="B333" s="223" t="s">
        <v>1587</v>
      </c>
      <c r="C333" s="210" t="s">
        <v>377</v>
      </c>
      <c r="D333" s="223" t="s">
        <v>1588</v>
      </c>
      <c r="E333" s="224"/>
      <c r="F333" s="224"/>
      <c r="G333" s="224"/>
      <c r="H333" s="224"/>
      <c r="I333" s="225" t="s">
        <v>2015</v>
      </c>
      <c r="J333" s="226"/>
      <c r="K333" s="225" t="s">
        <v>425</v>
      </c>
      <c r="L333" s="226"/>
      <c r="M333" s="240">
        <v>10069.31</v>
      </c>
      <c r="N333" s="221" t="s">
        <v>263</v>
      </c>
    </row>
    <row r="334" spans="1:14" x14ac:dyDescent="0.2">
      <c r="A334" s="222" t="s">
        <v>1590</v>
      </c>
      <c r="B334" s="223" t="s">
        <v>1591</v>
      </c>
      <c r="C334" s="210" t="s">
        <v>377</v>
      </c>
      <c r="D334" s="223" t="s">
        <v>1592</v>
      </c>
      <c r="E334" s="224"/>
      <c r="F334" s="224"/>
      <c r="G334" s="224"/>
      <c r="H334" s="224"/>
      <c r="I334" s="225" t="s">
        <v>2016</v>
      </c>
      <c r="J334" s="226"/>
      <c r="K334" s="225" t="s">
        <v>425</v>
      </c>
      <c r="L334" s="226"/>
      <c r="M334" s="240">
        <v>149405.22</v>
      </c>
      <c r="N334" s="221" t="s">
        <v>273</v>
      </c>
    </row>
    <row r="335" spans="1:14" x14ac:dyDescent="0.2">
      <c r="A335" s="216" t="s">
        <v>377</v>
      </c>
      <c r="B335" s="217" t="s">
        <v>377</v>
      </c>
      <c r="C335" s="210" t="s">
        <v>377</v>
      </c>
      <c r="D335" s="217" t="s">
        <v>377</v>
      </c>
      <c r="E335" s="218"/>
      <c r="F335" s="218"/>
      <c r="G335" s="218"/>
      <c r="H335" s="218"/>
      <c r="I335" s="218"/>
      <c r="J335" s="218"/>
      <c r="K335" s="218"/>
      <c r="L335" s="218"/>
      <c r="M335" s="218"/>
      <c r="N335" s="221"/>
    </row>
    <row r="336" spans="1:14" x14ac:dyDescent="0.2">
      <c r="A336" s="216" t="s">
        <v>1594</v>
      </c>
      <c r="B336" s="217" t="s">
        <v>63</v>
      </c>
      <c r="C336" s="217" t="s">
        <v>1595</v>
      </c>
      <c r="D336" s="218"/>
      <c r="E336" s="218"/>
      <c r="F336" s="218"/>
      <c r="G336" s="218"/>
      <c r="H336" s="218"/>
      <c r="I336" s="219" t="s">
        <v>2017</v>
      </c>
      <c r="J336" s="220"/>
      <c r="K336" s="219" t="s">
        <v>2018</v>
      </c>
      <c r="L336" s="220"/>
      <c r="M336" s="239">
        <v>1209572.8600000001</v>
      </c>
      <c r="N336" s="221">
        <f>VLOOKUP(A336,[1]Bal032022!A:N,14,0)</f>
        <v>0</v>
      </c>
    </row>
    <row r="337" spans="1:14" x14ac:dyDescent="0.2">
      <c r="A337" s="216" t="s">
        <v>1598</v>
      </c>
      <c r="B337" s="217" t="s">
        <v>1599</v>
      </c>
      <c r="C337" s="210" t="s">
        <v>377</v>
      </c>
      <c r="D337" s="217" t="s">
        <v>1595</v>
      </c>
      <c r="E337" s="218"/>
      <c r="F337" s="218"/>
      <c r="G337" s="218"/>
      <c r="H337" s="218"/>
      <c r="I337" s="219" t="s">
        <v>2017</v>
      </c>
      <c r="J337" s="220"/>
      <c r="K337" s="219" t="s">
        <v>2018</v>
      </c>
      <c r="L337" s="220"/>
      <c r="M337" s="239">
        <v>1209572.8600000001</v>
      </c>
      <c r="N337" s="221">
        <f>VLOOKUP(A337,[1]Bal032022!A:N,14,0)</f>
        <v>0</v>
      </c>
    </row>
    <row r="338" spans="1:14" x14ac:dyDescent="0.2">
      <c r="A338" s="216" t="s">
        <v>1600</v>
      </c>
      <c r="B338" s="217" t="s">
        <v>1601</v>
      </c>
      <c r="C338" s="210" t="s">
        <v>377</v>
      </c>
      <c r="D338" s="217" t="s">
        <v>1595</v>
      </c>
      <c r="E338" s="218"/>
      <c r="F338" s="218"/>
      <c r="G338" s="218"/>
      <c r="H338" s="218"/>
      <c r="I338" s="219" t="s">
        <v>2017</v>
      </c>
      <c r="J338" s="220"/>
      <c r="K338" s="219" t="s">
        <v>2018</v>
      </c>
      <c r="L338" s="220"/>
      <c r="M338" s="239">
        <v>1209572.8600000001</v>
      </c>
      <c r="N338" s="221">
        <f>VLOOKUP(A338,[1]Bal032022!A:N,14,0)</f>
        <v>0</v>
      </c>
    </row>
    <row r="339" spans="1:14" x14ac:dyDescent="0.2">
      <c r="A339" s="216" t="s">
        <v>1602</v>
      </c>
      <c r="B339" s="217" t="s">
        <v>1603</v>
      </c>
      <c r="C339" s="210" t="s">
        <v>377</v>
      </c>
      <c r="D339" s="217" t="s">
        <v>1604</v>
      </c>
      <c r="E339" s="218"/>
      <c r="F339" s="218"/>
      <c r="G339" s="218"/>
      <c r="H339" s="218"/>
      <c r="I339" s="219" t="s">
        <v>425</v>
      </c>
      <c r="J339" s="220"/>
      <c r="K339" s="219" t="s">
        <v>1803</v>
      </c>
      <c r="L339" s="220"/>
      <c r="M339" s="239">
        <v>498021.69</v>
      </c>
      <c r="N339" s="221">
        <f>VLOOKUP(A339,[1]Bal032022!A:N,14,0)</f>
        <v>0</v>
      </c>
    </row>
    <row r="340" spans="1:14" x14ac:dyDescent="0.2">
      <c r="A340" s="216" t="s">
        <v>1605</v>
      </c>
      <c r="B340" s="217" t="s">
        <v>1606</v>
      </c>
      <c r="C340" s="210" t="s">
        <v>377</v>
      </c>
      <c r="D340" s="217" t="s">
        <v>1604</v>
      </c>
      <c r="E340" s="218"/>
      <c r="F340" s="218"/>
      <c r="G340" s="218"/>
      <c r="H340" s="218"/>
      <c r="I340" s="219" t="s">
        <v>425</v>
      </c>
      <c r="J340" s="220"/>
      <c r="K340" s="219" t="s">
        <v>1803</v>
      </c>
      <c r="L340" s="220"/>
      <c r="M340" s="239">
        <v>498021.69</v>
      </c>
      <c r="N340" s="221">
        <f>VLOOKUP(A340,[1]Bal032022!A:N,14,0)</f>
        <v>0</v>
      </c>
    </row>
    <row r="341" spans="1:14" x14ac:dyDescent="0.2">
      <c r="A341" s="222" t="s">
        <v>1607</v>
      </c>
      <c r="B341" s="223" t="s">
        <v>1608</v>
      </c>
      <c r="C341" s="210" t="s">
        <v>377</v>
      </c>
      <c r="D341" s="223" t="s">
        <v>1609</v>
      </c>
      <c r="E341" s="224"/>
      <c r="F341" s="224"/>
      <c r="G341" s="224"/>
      <c r="H341" s="224"/>
      <c r="I341" s="225" t="s">
        <v>425</v>
      </c>
      <c r="J341" s="226"/>
      <c r="K341" s="225" t="s">
        <v>1803</v>
      </c>
      <c r="L341" s="226"/>
      <c r="M341" s="240">
        <v>498021.69</v>
      </c>
      <c r="N341" s="221" t="str">
        <f>VLOOKUP(A341,[1]Bal032022!A:N,14,0)</f>
        <v>4.1</v>
      </c>
    </row>
    <row r="342" spans="1:14" x14ac:dyDescent="0.2">
      <c r="A342" s="227" t="s">
        <v>377</v>
      </c>
      <c r="B342" s="228" t="s">
        <v>377</v>
      </c>
      <c r="C342" s="210" t="s">
        <v>377</v>
      </c>
      <c r="D342" s="228" t="s">
        <v>377</v>
      </c>
      <c r="E342" s="229"/>
      <c r="F342" s="229"/>
      <c r="G342" s="229"/>
      <c r="H342" s="229"/>
      <c r="I342" s="229"/>
      <c r="J342" s="229"/>
      <c r="K342" s="229"/>
      <c r="L342" s="229"/>
      <c r="M342" s="229"/>
      <c r="N342" s="221"/>
    </row>
    <row r="343" spans="1:14" x14ac:dyDescent="0.2">
      <c r="A343" s="216" t="s">
        <v>1610</v>
      </c>
      <c r="B343" s="217" t="s">
        <v>1611</v>
      </c>
      <c r="C343" s="210" t="s">
        <v>377</v>
      </c>
      <c r="D343" s="217" t="s">
        <v>1612</v>
      </c>
      <c r="E343" s="218"/>
      <c r="F343" s="218"/>
      <c r="G343" s="218"/>
      <c r="H343" s="218"/>
      <c r="I343" s="219" t="s">
        <v>2017</v>
      </c>
      <c r="J343" s="220"/>
      <c r="K343" s="219" t="s">
        <v>2019</v>
      </c>
      <c r="L343" s="220"/>
      <c r="M343" s="239">
        <v>521311.8</v>
      </c>
      <c r="N343" s="221">
        <f>VLOOKUP(A343,[1]Bal032022!A:N,14,0)</f>
        <v>0</v>
      </c>
    </row>
    <row r="344" spans="1:14" x14ac:dyDescent="0.2">
      <c r="A344" s="216" t="s">
        <v>1614</v>
      </c>
      <c r="B344" s="217" t="s">
        <v>1615</v>
      </c>
      <c r="C344" s="210" t="s">
        <v>377</v>
      </c>
      <c r="D344" s="217" t="s">
        <v>1616</v>
      </c>
      <c r="E344" s="218"/>
      <c r="F344" s="218"/>
      <c r="G344" s="218"/>
      <c r="H344" s="218"/>
      <c r="I344" s="219" t="s">
        <v>425</v>
      </c>
      <c r="J344" s="220"/>
      <c r="K344" s="219" t="s">
        <v>2020</v>
      </c>
      <c r="L344" s="220"/>
      <c r="M344" s="239">
        <v>178010.99</v>
      </c>
      <c r="N344" s="221" t="str">
        <f>VLOOKUP(A344,[1]Bal032022!A:N,14,0)</f>
        <v>4.2.1</v>
      </c>
    </row>
    <row r="345" spans="1:14" x14ac:dyDescent="0.2">
      <c r="A345" s="222" t="s">
        <v>1618</v>
      </c>
      <c r="B345" s="223" t="s">
        <v>1619</v>
      </c>
      <c r="C345" s="210" t="s">
        <v>377</v>
      </c>
      <c r="D345" s="223" t="s">
        <v>1620</v>
      </c>
      <c r="E345" s="224"/>
      <c r="F345" s="224"/>
      <c r="G345" s="224"/>
      <c r="H345" s="224"/>
      <c r="I345" s="225" t="s">
        <v>425</v>
      </c>
      <c r="J345" s="226"/>
      <c r="K345" s="225" t="s">
        <v>1725</v>
      </c>
      <c r="L345" s="226"/>
      <c r="M345" s="240">
        <v>36610.99</v>
      </c>
      <c r="N345" s="221">
        <f>VLOOKUP(A345,[1]Bal032022!A:N,14,0)</f>
        <v>0</v>
      </c>
    </row>
    <row r="346" spans="1:14" x14ac:dyDescent="0.2">
      <c r="A346" s="222" t="s">
        <v>1621</v>
      </c>
      <c r="B346" s="223" t="s">
        <v>1622</v>
      </c>
      <c r="C346" s="210" t="s">
        <v>377</v>
      </c>
      <c r="D346" s="223" t="s">
        <v>1623</v>
      </c>
      <c r="E346" s="224"/>
      <c r="F346" s="224"/>
      <c r="G346" s="224"/>
      <c r="H346" s="224"/>
      <c r="I346" s="225" t="s">
        <v>425</v>
      </c>
      <c r="J346" s="226"/>
      <c r="K346" s="225" t="s">
        <v>2021</v>
      </c>
      <c r="L346" s="226"/>
      <c r="M346" s="240">
        <v>141400</v>
      </c>
      <c r="N346" s="221" t="e">
        <f>VLOOKUP(A346,[1]Bal032022!A:N,14,0)</f>
        <v>#N/A</v>
      </c>
    </row>
    <row r="347" spans="1:14" x14ac:dyDescent="0.2">
      <c r="A347" s="227" t="s">
        <v>377</v>
      </c>
      <c r="B347" s="228" t="s">
        <v>377</v>
      </c>
      <c r="C347" s="210" t="s">
        <v>377</v>
      </c>
      <c r="D347" s="228" t="s">
        <v>377</v>
      </c>
      <c r="E347" s="229"/>
      <c r="F347" s="229"/>
      <c r="G347" s="229"/>
      <c r="H347" s="229"/>
      <c r="I347" s="229"/>
      <c r="J347" s="229"/>
      <c r="K347" s="229"/>
      <c r="L347" s="229"/>
      <c r="M347" s="229"/>
      <c r="N347" s="221"/>
    </row>
    <row r="348" spans="1:14" x14ac:dyDescent="0.2">
      <c r="A348" s="216" t="s">
        <v>1624</v>
      </c>
      <c r="B348" s="217" t="s">
        <v>1625</v>
      </c>
      <c r="C348" s="210" t="s">
        <v>377</v>
      </c>
      <c r="D348" s="217" t="s">
        <v>1626</v>
      </c>
      <c r="E348" s="218"/>
      <c r="F348" s="218"/>
      <c r="G348" s="218"/>
      <c r="H348" s="218"/>
      <c r="I348" s="219" t="s">
        <v>425</v>
      </c>
      <c r="J348" s="220"/>
      <c r="K348" s="219" t="s">
        <v>1723</v>
      </c>
      <c r="L348" s="220"/>
      <c r="M348" s="239">
        <v>205650.01</v>
      </c>
      <c r="N348" s="221" t="str">
        <f>VLOOKUP(A348,[1]Bal032022!A:N,14,0)</f>
        <v>4.2.1</v>
      </c>
    </row>
    <row r="349" spans="1:14" x14ac:dyDescent="0.2">
      <c r="A349" s="222" t="s">
        <v>1627</v>
      </c>
      <c r="B349" s="223" t="s">
        <v>1628</v>
      </c>
      <c r="C349" s="210" t="s">
        <v>377</v>
      </c>
      <c r="D349" s="223" t="s">
        <v>1629</v>
      </c>
      <c r="E349" s="224"/>
      <c r="F349" s="224"/>
      <c r="G349" s="224"/>
      <c r="H349" s="224"/>
      <c r="I349" s="225" t="s">
        <v>425</v>
      </c>
      <c r="J349" s="226"/>
      <c r="K349" s="225" t="s">
        <v>1723</v>
      </c>
      <c r="L349" s="226"/>
      <c r="M349" s="240">
        <v>205650.01</v>
      </c>
      <c r="N349" s="221">
        <f>VLOOKUP(A349,[1]Bal032022!A:N,14,0)</f>
        <v>0</v>
      </c>
    </row>
    <row r="350" spans="1:14" x14ac:dyDescent="0.2">
      <c r="A350" s="227" t="s">
        <v>377</v>
      </c>
      <c r="B350" s="228" t="s">
        <v>377</v>
      </c>
      <c r="C350" s="210" t="s">
        <v>377</v>
      </c>
      <c r="D350" s="228" t="s">
        <v>377</v>
      </c>
      <c r="E350" s="229"/>
      <c r="F350" s="229"/>
      <c r="G350" s="229"/>
      <c r="H350" s="229"/>
      <c r="I350" s="229"/>
      <c r="J350" s="229"/>
      <c r="K350" s="229"/>
      <c r="L350" s="229"/>
      <c r="M350" s="229"/>
      <c r="N350" s="221"/>
    </row>
    <row r="351" spans="1:14" x14ac:dyDescent="0.2">
      <c r="A351" s="216" t="s">
        <v>1630</v>
      </c>
      <c r="B351" s="217" t="s">
        <v>1631</v>
      </c>
      <c r="C351" s="210" t="s">
        <v>377</v>
      </c>
      <c r="D351" s="217" t="s">
        <v>1632</v>
      </c>
      <c r="E351" s="218"/>
      <c r="F351" s="218"/>
      <c r="G351" s="218"/>
      <c r="H351" s="218"/>
      <c r="I351" s="219" t="s">
        <v>425</v>
      </c>
      <c r="J351" s="220"/>
      <c r="K351" s="219" t="s">
        <v>2022</v>
      </c>
      <c r="L351" s="220"/>
      <c r="M351" s="239">
        <v>6486.5</v>
      </c>
      <c r="N351" s="221"/>
    </row>
    <row r="352" spans="1:14" x14ac:dyDescent="0.2">
      <c r="A352" s="222" t="s">
        <v>2023</v>
      </c>
      <c r="B352" s="223" t="s">
        <v>2024</v>
      </c>
      <c r="C352" s="210" t="s">
        <v>377</v>
      </c>
      <c r="D352" s="223" t="s">
        <v>2025</v>
      </c>
      <c r="E352" s="224"/>
      <c r="F352" s="224"/>
      <c r="G352" s="224"/>
      <c r="H352" s="224"/>
      <c r="I352" s="225" t="s">
        <v>425</v>
      </c>
      <c r="J352" s="226"/>
      <c r="K352" s="225" t="s">
        <v>2026</v>
      </c>
      <c r="L352" s="226"/>
      <c r="M352" s="240">
        <v>4099.5</v>
      </c>
      <c r="N352" s="221" t="s">
        <v>69</v>
      </c>
    </row>
    <row r="353" spans="1:14" x14ac:dyDescent="0.2">
      <c r="A353" s="222" t="s">
        <v>1633</v>
      </c>
      <c r="B353" s="223" t="s">
        <v>1634</v>
      </c>
      <c r="C353" s="210" t="s">
        <v>377</v>
      </c>
      <c r="D353" s="223" t="s">
        <v>1635</v>
      </c>
      <c r="E353" s="224"/>
      <c r="F353" s="224"/>
      <c r="G353" s="224"/>
      <c r="H353" s="224"/>
      <c r="I353" s="225" t="s">
        <v>425</v>
      </c>
      <c r="J353" s="226"/>
      <c r="K353" s="225" t="s">
        <v>403</v>
      </c>
      <c r="L353" s="226"/>
      <c r="M353" s="240">
        <v>2387</v>
      </c>
      <c r="N353" s="221" t="s">
        <v>81</v>
      </c>
    </row>
    <row r="354" spans="1:14" x14ac:dyDescent="0.2">
      <c r="A354" s="227" t="s">
        <v>377</v>
      </c>
      <c r="B354" s="228" t="s">
        <v>377</v>
      </c>
      <c r="C354" s="210" t="s">
        <v>377</v>
      </c>
      <c r="D354" s="228" t="s">
        <v>377</v>
      </c>
      <c r="E354" s="229"/>
      <c r="F354" s="229"/>
      <c r="G354" s="229"/>
      <c r="H354" s="229"/>
      <c r="I354" s="229"/>
      <c r="J354" s="229"/>
      <c r="K354" s="229"/>
      <c r="L354" s="229"/>
      <c r="M354" s="229"/>
      <c r="N354" s="221"/>
    </row>
    <row r="355" spans="1:14" x14ac:dyDescent="0.2">
      <c r="A355" s="216" t="s">
        <v>1636</v>
      </c>
      <c r="B355" s="217" t="s">
        <v>1637</v>
      </c>
      <c r="C355" s="210" t="s">
        <v>377</v>
      </c>
      <c r="D355" s="217" t="s">
        <v>1638</v>
      </c>
      <c r="E355" s="218"/>
      <c r="F355" s="218"/>
      <c r="G355" s="218"/>
      <c r="H355" s="218"/>
      <c r="I355" s="219" t="s">
        <v>2017</v>
      </c>
      <c r="J355" s="220"/>
      <c r="K355" s="219" t="s">
        <v>2027</v>
      </c>
      <c r="L355" s="220"/>
      <c r="M355" s="239">
        <v>131164.29999999999</v>
      </c>
      <c r="N355" s="221" t="str">
        <f>VLOOKUP(A355,[1]Bal032022!A:N,14,0)</f>
        <v>4.2.2</v>
      </c>
    </row>
    <row r="356" spans="1:14" x14ac:dyDescent="0.2">
      <c r="A356" s="222" t="s">
        <v>1640</v>
      </c>
      <c r="B356" s="223" t="s">
        <v>1641</v>
      </c>
      <c r="C356" s="210" t="s">
        <v>377</v>
      </c>
      <c r="D356" s="223" t="s">
        <v>1642</v>
      </c>
      <c r="E356" s="224"/>
      <c r="F356" s="224"/>
      <c r="G356" s="224"/>
      <c r="H356" s="224"/>
      <c r="I356" s="225" t="s">
        <v>2017</v>
      </c>
      <c r="J356" s="226"/>
      <c r="K356" s="225" t="s">
        <v>425</v>
      </c>
      <c r="L356" s="226"/>
      <c r="M356" s="240">
        <v>-12486.18</v>
      </c>
      <c r="N356" s="221">
        <f>VLOOKUP(A356,[1]Bal032022!A:N,14,0)</f>
        <v>0</v>
      </c>
    </row>
    <row r="357" spans="1:14" x14ac:dyDescent="0.2">
      <c r="A357" s="222" t="s">
        <v>1643</v>
      </c>
      <c r="B357" s="223" t="s">
        <v>1644</v>
      </c>
      <c r="C357" s="210" t="s">
        <v>377</v>
      </c>
      <c r="D357" s="223" t="s">
        <v>1645</v>
      </c>
      <c r="E357" s="224"/>
      <c r="F357" s="224"/>
      <c r="G357" s="224"/>
      <c r="H357" s="224"/>
      <c r="I357" s="225" t="s">
        <v>425</v>
      </c>
      <c r="J357" s="226"/>
      <c r="K357" s="225" t="s">
        <v>1802</v>
      </c>
      <c r="L357" s="226"/>
      <c r="M357" s="240">
        <v>132319.26</v>
      </c>
      <c r="N357" s="221" t="e">
        <f>VLOOKUP(A357,[1]Bal032022!A:N,14,0)</f>
        <v>#N/A</v>
      </c>
    </row>
    <row r="358" spans="1:14" x14ac:dyDescent="0.2">
      <c r="A358" s="222" t="s">
        <v>1646</v>
      </c>
      <c r="B358" s="223" t="s">
        <v>1647</v>
      </c>
      <c r="C358" s="210" t="s">
        <v>377</v>
      </c>
      <c r="D358" s="223" t="s">
        <v>1648</v>
      </c>
      <c r="E358" s="224"/>
      <c r="F358" s="224"/>
      <c r="G358" s="224"/>
      <c r="H358" s="224"/>
      <c r="I358" s="225" t="s">
        <v>425</v>
      </c>
      <c r="J358" s="226"/>
      <c r="K358" s="225" t="s">
        <v>1805</v>
      </c>
      <c r="L358" s="226"/>
      <c r="M358" s="240">
        <v>11331.22</v>
      </c>
      <c r="N358" s="221" t="e">
        <f>VLOOKUP(A358,[1]Bal032022!A:N,14,0)</f>
        <v>#N/A</v>
      </c>
    </row>
    <row r="359" spans="1:14" x14ac:dyDescent="0.2">
      <c r="A359" s="227" t="s">
        <v>377</v>
      </c>
      <c r="B359" s="228" t="s">
        <v>377</v>
      </c>
      <c r="C359" s="210" t="s">
        <v>377</v>
      </c>
      <c r="D359" s="228" t="s">
        <v>377</v>
      </c>
      <c r="E359" s="229"/>
      <c r="F359" s="229"/>
      <c r="G359" s="229"/>
      <c r="H359" s="229"/>
      <c r="I359" s="229"/>
      <c r="J359" s="229"/>
      <c r="K359" s="229"/>
      <c r="L359" s="229"/>
      <c r="M359" s="229"/>
      <c r="N359" s="221"/>
    </row>
    <row r="360" spans="1:14" x14ac:dyDescent="0.2">
      <c r="A360" s="216" t="s">
        <v>1649</v>
      </c>
      <c r="B360" s="217" t="s">
        <v>1650</v>
      </c>
      <c r="C360" s="210" t="s">
        <v>377</v>
      </c>
      <c r="D360" s="217" t="s">
        <v>1651</v>
      </c>
      <c r="E360" s="218"/>
      <c r="F360" s="218"/>
      <c r="G360" s="218"/>
      <c r="H360" s="218"/>
      <c r="I360" s="219" t="s">
        <v>425</v>
      </c>
      <c r="J360" s="220"/>
      <c r="K360" s="219" t="s">
        <v>2028</v>
      </c>
      <c r="L360" s="220"/>
      <c r="M360" s="239">
        <v>189039.37</v>
      </c>
      <c r="N360" s="221" t="str">
        <f>VLOOKUP(A360,[1]Bal032022!A:N,14,0)</f>
        <v>4.3</v>
      </c>
    </row>
    <row r="361" spans="1:14" x14ac:dyDescent="0.2">
      <c r="A361" s="216" t="s">
        <v>1653</v>
      </c>
      <c r="B361" s="217" t="s">
        <v>1654</v>
      </c>
      <c r="C361" s="210" t="s">
        <v>377</v>
      </c>
      <c r="D361" s="217" t="s">
        <v>1651</v>
      </c>
      <c r="E361" s="218"/>
      <c r="F361" s="218"/>
      <c r="G361" s="218"/>
      <c r="H361" s="218"/>
      <c r="I361" s="219" t="s">
        <v>425</v>
      </c>
      <c r="J361" s="220"/>
      <c r="K361" s="219" t="s">
        <v>2028</v>
      </c>
      <c r="L361" s="220"/>
      <c r="M361" s="239">
        <v>189039.37</v>
      </c>
      <c r="N361" s="221">
        <f>VLOOKUP(A361,[1]Bal032022!A:N,14,0)</f>
        <v>0</v>
      </c>
    </row>
    <row r="362" spans="1:14" x14ac:dyDescent="0.2">
      <c r="A362" s="222" t="s">
        <v>1655</v>
      </c>
      <c r="B362" s="223" t="s">
        <v>1656</v>
      </c>
      <c r="C362" s="210" t="s">
        <v>377</v>
      </c>
      <c r="D362" s="223" t="s">
        <v>1657</v>
      </c>
      <c r="E362" s="224"/>
      <c r="F362" s="224"/>
      <c r="G362" s="224"/>
      <c r="H362" s="224"/>
      <c r="I362" s="225" t="s">
        <v>425</v>
      </c>
      <c r="J362" s="226"/>
      <c r="K362" s="225" t="s">
        <v>2029</v>
      </c>
      <c r="L362" s="226"/>
      <c r="M362" s="240">
        <v>142343.01999999999</v>
      </c>
      <c r="N362" s="221">
        <f>VLOOKUP(A362,[1]Bal032022!A:N,14,0)</f>
        <v>0</v>
      </c>
    </row>
    <row r="363" spans="1:14" x14ac:dyDescent="0.2">
      <c r="A363" s="222" t="s">
        <v>1659</v>
      </c>
      <c r="B363" s="223" t="s">
        <v>1660</v>
      </c>
      <c r="C363" s="210" t="s">
        <v>377</v>
      </c>
      <c r="D363" s="223" t="s">
        <v>1661</v>
      </c>
      <c r="E363" s="224"/>
      <c r="F363" s="224"/>
      <c r="G363" s="224"/>
      <c r="H363" s="224"/>
      <c r="I363" s="225" t="s">
        <v>425</v>
      </c>
      <c r="J363" s="226"/>
      <c r="K363" s="225" t="s">
        <v>1713</v>
      </c>
      <c r="L363" s="226"/>
      <c r="M363" s="240">
        <v>31793.37</v>
      </c>
      <c r="N363" s="221">
        <f>VLOOKUP(A363,[1]Bal032022!A:N,14,0)</f>
        <v>0</v>
      </c>
    </row>
    <row r="364" spans="1:14" x14ac:dyDescent="0.2">
      <c r="A364" s="222" t="s">
        <v>1663</v>
      </c>
      <c r="B364" s="223" t="s">
        <v>1664</v>
      </c>
      <c r="C364" s="210" t="s">
        <v>377</v>
      </c>
      <c r="D364" s="223" t="s">
        <v>1665</v>
      </c>
      <c r="E364" s="224"/>
      <c r="F364" s="224"/>
      <c r="G364" s="224"/>
      <c r="H364" s="224"/>
      <c r="I364" s="225" t="s">
        <v>425</v>
      </c>
      <c r="J364" s="226"/>
      <c r="K364" s="225" t="s">
        <v>2017</v>
      </c>
      <c r="L364" s="226"/>
      <c r="M364" s="240">
        <v>12486.18</v>
      </c>
      <c r="N364" s="221">
        <f>VLOOKUP(A364,[1]Bal032022!A:N,14,0)</f>
        <v>0</v>
      </c>
    </row>
    <row r="365" spans="1:14" x14ac:dyDescent="0.2">
      <c r="A365" s="222" t="s">
        <v>1666</v>
      </c>
      <c r="B365" s="223" t="s">
        <v>1667</v>
      </c>
      <c r="C365" s="210" t="s">
        <v>377</v>
      </c>
      <c r="D365" s="223" t="s">
        <v>1668</v>
      </c>
      <c r="E365" s="224"/>
      <c r="F365" s="224"/>
      <c r="G365" s="224"/>
      <c r="H365" s="224"/>
      <c r="I365" s="225" t="s">
        <v>425</v>
      </c>
      <c r="J365" s="226"/>
      <c r="K365" s="225" t="s">
        <v>1715</v>
      </c>
      <c r="L365" s="226"/>
      <c r="M365" s="240">
        <v>2416.8000000000002</v>
      </c>
      <c r="N365" s="221" t="e">
        <f>VLOOKUP(A365,[1]Bal032022!A:N,14,0)</f>
        <v>#N/A</v>
      </c>
    </row>
    <row r="366" spans="1:14" x14ac:dyDescent="0.2">
      <c r="A366" s="216" t="s">
        <v>377</v>
      </c>
      <c r="B366" s="217" t="s">
        <v>377</v>
      </c>
      <c r="C366" s="210" t="s">
        <v>377</v>
      </c>
      <c r="D366" s="217" t="s">
        <v>377</v>
      </c>
      <c r="E366" s="218"/>
      <c r="F366" s="218"/>
      <c r="G366" s="218"/>
      <c r="H366" s="218"/>
      <c r="I366" s="218"/>
      <c r="J366" s="218"/>
      <c r="K366" s="218"/>
      <c r="L366" s="218"/>
      <c r="M366" s="218"/>
      <c r="N366" s="221"/>
    </row>
    <row r="367" spans="1:14" x14ac:dyDescent="0.2">
      <c r="A367" s="216" t="s">
        <v>1669</v>
      </c>
      <c r="B367" s="217" t="s">
        <v>1670</v>
      </c>
      <c r="C367" s="210" t="s">
        <v>377</v>
      </c>
      <c r="D367" s="217" t="s">
        <v>1671</v>
      </c>
      <c r="E367" s="218"/>
      <c r="F367" s="218"/>
      <c r="G367" s="218"/>
      <c r="H367" s="218"/>
      <c r="I367" s="219" t="s">
        <v>425</v>
      </c>
      <c r="J367" s="220"/>
      <c r="K367" s="219" t="s">
        <v>1247</v>
      </c>
      <c r="L367" s="220"/>
      <c r="M367" s="239">
        <v>1200</v>
      </c>
      <c r="N367" s="221" t="str">
        <f>VLOOKUP(A367,[1]Bal032022!A:N,14,0)</f>
        <v>4.2.1</v>
      </c>
    </row>
    <row r="368" spans="1:14" x14ac:dyDescent="0.2">
      <c r="A368" s="216" t="s">
        <v>1673</v>
      </c>
      <c r="B368" s="217" t="s">
        <v>1674</v>
      </c>
      <c r="C368" s="210" t="s">
        <v>377</v>
      </c>
      <c r="D368" s="217" t="s">
        <v>1671</v>
      </c>
      <c r="E368" s="218"/>
      <c r="F368" s="218"/>
      <c r="G368" s="218"/>
      <c r="H368" s="218"/>
      <c r="I368" s="219" t="s">
        <v>425</v>
      </c>
      <c r="J368" s="220"/>
      <c r="K368" s="219" t="s">
        <v>1247</v>
      </c>
      <c r="L368" s="220"/>
      <c r="M368" s="239">
        <v>1200</v>
      </c>
      <c r="N368" s="221">
        <f>VLOOKUP(A368,[1]Bal032022!A:N,14,0)</f>
        <v>0</v>
      </c>
    </row>
    <row r="369" spans="1:14" x14ac:dyDescent="0.2">
      <c r="A369" s="222" t="s">
        <v>2030</v>
      </c>
      <c r="B369" s="223" t="s">
        <v>2031</v>
      </c>
      <c r="C369" s="210" t="s">
        <v>377</v>
      </c>
      <c r="D369" s="223" t="s">
        <v>2032</v>
      </c>
      <c r="E369" s="224"/>
      <c r="F369" s="224"/>
      <c r="G369" s="224"/>
      <c r="H369" s="224"/>
      <c r="I369" s="225" t="s">
        <v>425</v>
      </c>
      <c r="J369" s="226"/>
      <c r="K369" s="225" t="s">
        <v>1247</v>
      </c>
      <c r="L369" s="226"/>
      <c r="M369" s="240">
        <v>1200</v>
      </c>
      <c r="N369" s="221">
        <f>VLOOKUP(A369,[1]Bal032022!A:N,14,0)</f>
        <v>0</v>
      </c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11"/>
  <sheetViews>
    <sheetView showGridLines="0" topLeftCell="A382" workbookViewId="0">
      <selection activeCell="L406" sqref="L406"/>
    </sheetView>
  </sheetViews>
  <sheetFormatPr defaultRowHeight="12" x14ac:dyDescent="0.2"/>
  <cols>
    <col min="1" max="1" width="6.28515625" style="264" customWidth="1"/>
    <col min="2" max="2" width="14.140625" style="264" customWidth="1"/>
    <col min="3" max="3" width="5.140625" style="264" customWidth="1"/>
    <col min="4" max="4" width="10.5703125" style="264" customWidth="1"/>
    <col min="5" max="5" width="12.42578125" style="264" customWidth="1"/>
    <col min="6" max="7" width="6.28515625" style="264" customWidth="1"/>
    <col min="8" max="8" width="3.85546875" style="264" customWidth="1"/>
    <col min="9" max="9" width="20.140625" style="264" bestFit="1" customWidth="1"/>
    <col min="10" max="10" width="9" style="264" customWidth="1"/>
    <col min="11" max="11" width="9.42578125" style="264" bestFit="1" customWidth="1"/>
    <col min="12" max="12" width="4.42578125" style="264" customWidth="1"/>
    <col min="13" max="13" width="11.28515625" style="237" bestFit="1" customWidth="1"/>
    <col min="14" max="14" width="7.28515625" style="264" customWidth="1"/>
    <col min="15" max="15" width="10.5703125" style="264" bestFit="1" customWidth="1"/>
    <col min="16" max="256" width="8.7109375" style="264"/>
    <col min="257" max="257" width="6.28515625" style="264" customWidth="1"/>
    <col min="258" max="258" width="11.28515625" style="264" customWidth="1"/>
    <col min="259" max="259" width="5.140625" style="264" customWidth="1"/>
    <col min="260" max="260" width="10.5703125" style="264" customWidth="1"/>
    <col min="261" max="261" width="12.42578125" style="264" customWidth="1"/>
    <col min="262" max="263" width="6.28515625" style="264" customWidth="1"/>
    <col min="264" max="264" width="3.85546875" style="264" customWidth="1"/>
    <col min="265" max="265" width="20.140625" style="264" bestFit="1" customWidth="1"/>
    <col min="266" max="266" width="9" style="264" customWidth="1"/>
    <col min="267" max="267" width="9.42578125" style="264" bestFit="1" customWidth="1"/>
    <col min="268" max="268" width="4.42578125" style="264" customWidth="1"/>
    <col min="269" max="269" width="11.28515625" style="264" bestFit="1" customWidth="1"/>
    <col min="270" max="270" width="7.28515625" style="264" customWidth="1"/>
    <col min="271" max="512" width="8.7109375" style="264"/>
    <col min="513" max="513" width="6.28515625" style="264" customWidth="1"/>
    <col min="514" max="514" width="11.28515625" style="264" customWidth="1"/>
    <col min="515" max="515" width="5.140625" style="264" customWidth="1"/>
    <col min="516" max="516" width="10.5703125" style="264" customWidth="1"/>
    <col min="517" max="517" width="12.42578125" style="264" customWidth="1"/>
    <col min="518" max="519" width="6.28515625" style="264" customWidth="1"/>
    <col min="520" max="520" width="3.85546875" style="264" customWidth="1"/>
    <col min="521" max="521" width="20.140625" style="264" bestFit="1" customWidth="1"/>
    <col min="522" max="522" width="9" style="264" customWidth="1"/>
    <col min="523" max="523" width="9.42578125" style="264" bestFit="1" customWidth="1"/>
    <col min="524" max="524" width="4.42578125" style="264" customWidth="1"/>
    <col min="525" max="525" width="11.28515625" style="264" bestFit="1" customWidth="1"/>
    <col min="526" max="526" width="7.28515625" style="264" customWidth="1"/>
    <col min="527" max="768" width="8.7109375" style="264"/>
    <col min="769" max="769" width="6.28515625" style="264" customWidth="1"/>
    <col min="770" max="770" width="11.28515625" style="264" customWidth="1"/>
    <col min="771" max="771" width="5.140625" style="264" customWidth="1"/>
    <col min="772" max="772" width="10.5703125" style="264" customWidth="1"/>
    <col min="773" max="773" width="12.42578125" style="264" customWidth="1"/>
    <col min="774" max="775" width="6.28515625" style="264" customWidth="1"/>
    <col min="776" max="776" width="3.85546875" style="264" customWidth="1"/>
    <col min="777" max="777" width="20.140625" style="264" bestFit="1" customWidth="1"/>
    <col min="778" max="778" width="9" style="264" customWidth="1"/>
    <col min="779" max="779" width="9.42578125" style="264" bestFit="1" customWidth="1"/>
    <col min="780" max="780" width="4.42578125" style="264" customWidth="1"/>
    <col min="781" max="781" width="11.28515625" style="264" bestFit="1" customWidth="1"/>
    <col min="782" max="782" width="7.28515625" style="264" customWidth="1"/>
    <col min="783" max="1024" width="8.7109375" style="264"/>
    <col min="1025" max="1025" width="6.28515625" style="264" customWidth="1"/>
    <col min="1026" max="1026" width="11.28515625" style="264" customWidth="1"/>
    <col min="1027" max="1027" width="5.140625" style="264" customWidth="1"/>
    <col min="1028" max="1028" width="10.5703125" style="264" customWidth="1"/>
    <col min="1029" max="1029" width="12.42578125" style="264" customWidth="1"/>
    <col min="1030" max="1031" width="6.28515625" style="264" customWidth="1"/>
    <col min="1032" max="1032" width="3.85546875" style="264" customWidth="1"/>
    <col min="1033" max="1033" width="20.140625" style="264" bestFit="1" customWidth="1"/>
    <col min="1034" max="1034" width="9" style="264" customWidth="1"/>
    <col min="1035" max="1035" width="9.42578125" style="264" bestFit="1" customWidth="1"/>
    <col min="1036" max="1036" width="4.42578125" style="264" customWidth="1"/>
    <col min="1037" max="1037" width="11.28515625" style="264" bestFit="1" customWidth="1"/>
    <col min="1038" max="1038" width="7.28515625" style="264" customWidth="1"/>
    <col min="1039" max="1280" width="8.7109375" style="264"/>
    <col min="1281" max="1281" width="6.28515625" style="264" customWidth="1"/>
    <col min="1282" max="1282" width="11.28515625" style="264" customWidth="1"/>
    <col min="1283" max="1283" width="5.140625" style="264" customWidth="1"/>
    <col min="1284" max="1284" width="10.5703125" style="264" customWidth="1"/>
    <col min="1285" max="1285" width="12.42578125" style="264" customWidth="1"/>
    <col min="1286" max="1287" width="6.28515625" style="264" customWidth="1"/>
    <col min="1288" max="1288" width="3.85546875" style="264" customWidth="1"/>
    <col min="1289" max="1289" width="20.140625" style="264" bestFit="1" customWidth="1"/>
    <col min="1290" max="1290" width="9" style="264" customWidth="1"/>
    <col min="1291" max="1291" width="9.42578125" style="264" bestFit="1" customWidth="1"/>
    <col min="1292" max="1292" width="4.42578125" style="264" customWidth="1"/>
    <col min="1293" max="1293" width="11.28515625" style="264" bestFit="1" customWidth="1"/>
    <col min="1294" max="1294" width="7.28515625" style="264" customWidth="1"/>
    <col min="1295" max="1536" width="8.7109375" style="264"/>
    <col min="1537" max="1537" width="6.28515625" style="264" customWidth="1"/>
    <col min="1538" max="1538" width="11.28515625" style="264" customWidth="1"/>
    <col min="1539" max="1539" width="5.140625" style="264" customWidth="1"/>
    <col min="1540" max="1540" width="10.5703125" style="264" customWidth="1"/>
    <col min="1541" max="1541" width="12.42578125" style="264" customWidth="1"/>
    <col min="1542" max="1543" width="6.28515625" style="264" customWidth="1"/>
    <col min="1544" max="1544" width="3.85546875" style="264" customWidth="1"/>
    <col min="1545" max="1545" width="20.140625" style="264" bestFit="1" customWidth="1"/>
    <col min="1546" max="1546" width="9" style="264" customWidth="1"/>
    <col min="1547" max="1547" width="9.42578125" style="264" bestFit="1" customWidth="1"/>
    <col min="1548" max="1548" width="4.42578125" style="264" customWidth="1"/>
    <col min="1549" max="1549" width="11.28515625" style="264" bestFit="1" customWidth="1"/>
    <col min="1550" max="1550" width="7.28515625" style="264" customWidth="1"/>
    <col min="1551" max="1792" width="8.7109375" style="264"/>
    <col min="1793" max="1793" width="6.28515625" style="264" customWidth="1"/>
    <col min="1794" max="1794" width="11.28515625" style="264" customWidth="1"/>
    <col min="1795" max="1795" width="5.140625" style="264" customWidth="1"/>
    <col min="1796" max="1796" width="10.5703125" style="264" customWidth="1"/>
    <col min="1797" max="1797" width="12.42578125" style="264" customWidth="1"/>
    <col min="1798" max="1799" width="6.28515625" style="264" customWidth="1"/>
    <col min="1800" max="1800" width="3.85546875" style="264" customWidth="1"/>
    <col min="1801" max="1801" width="20.140625" style="264" bestFit="1" customWidth="1"/>
    <col min="1802" max="1802" width="9" style="264" customWidth="1"/>
    <col min="1803" max="1803" width="9.42578125" style="264" bestFit="1" customWidth="1"/>
    <col min="1804" max="1804" width="4.42578125" style="264" customWidth="1"/>
    <col min="1805" max="1805" width="11.28515625" style="264" bestFit="1" customWidth="1"/>
    <col min="1806" max="1806" width="7.28515625" style="264" customWidth="1"/>
    <col min="1807" max="2048" width="8.7109375" style="264"/>
    <col min="2049" max="2049" width="6.28515625" style="264" customWidth="1"/>
    <col min="2050" max="2050" width="11.28515625" style="264" customWidth="1"/>
    <col min="2051" max="2051" width="5.140625" style="264" customWidth="1"/>
    <col min="2052" max="2052" width="10.5703125" style="264" customWidth="1"/>
    <col min="2053" max="2053" width="12.42578125" style="264" customWidth="1"/>
    <col min="2054" max="2055" width="6.28515625" style="264" customWidth="1"/>
    <col min="2056" max="2056" width="3.85546875" style="264" customWidth="1"/>
    <col min="2057" max="2057" width="20.140625" style="264" bestFit="1" customWidth="1"/>
    <col min="2058" max="2058" width="9" style="264" customWidth="1"/>
    <col min="2059" max="2059" width="9.42578125" style="264" bestFit="1" customWidth="1"/>
    <col min="2060" max="2060" width="4.42578125" style="264" customWidth="1"/>
    <col min="2061" max="2061" width="11.28515625" style="264" bestFit="1" customWidth="1"/>
    <col min="2062" max="2062" width="7.28515625" style="264" customWidth="1"/>
    <col min="2063" max="2304" width="8.7109375" style="264"/>
    <col min="2305" max="2305" width="6.28515625" style="264" customWidth="1"/>
    <col min="2306" max="2306" width="11.28515625" style="264" customWidth="1"/>
    <col min="2307" max="2307" width="5.140625" style="264" customWidth="1"/>
    <col min="2308" max="2308" width="10.5703125" style="264" customWidth="1"/>
    <col min="2309" max="2309" width="12.42578125" style="264" customWidth="1"/>
    <col min="2310" max="2311" width="6.28515625" style="264" customWidth="1"/>
    <col min="2312" max="2312" width="3.85546875" style="264" customWidth="1"/>
    <col min="2313" max="2313" width="20.140625" style="264" bestFit="1" customWidth="1"/>
    <col min="2314" max="2314" width="9" style="264" customWidth="1"/>
    <col min="2315" max="2315" width="9.42578125" style="264" bestFit="1" customWidth="1"/>
    <col min="2316" max="2316" width="4.42578125" style="264" customWidth="1"/>
    <col min="2317" max="2317" width="11.28515625" style="264" bestFit="1" customWidth="1"/>
    <col min="2318" max="2318" width="7.28515625" style="264" customWidth="1"/>
    <col min="2319" max="2560" width="8.7109375" style="264"/>
    <col min="2561" max="2561" width="6.28515625" style="264" customWidth="1"/>
    <col min="2562" max="2562" width="11.28515625" style="264" customWidth="1"/>
    <col min="2563" max="2563" width="5.140625" style="264" customWidth="1"/>
    <col min="2564" max="2564" width="10.5703125" style="264" customWidth="1"/>
    <col min="2565" max="2565" width="12.42578125" style="264" customWidth="1"/>
    <col min="2566" max="2567" width="6.28515625" style="264" customWidth="1"/>
    <col min="2568" max="2568" width="3.85546875" style="264" customWidth="1"/>
    <col min="2569" max="2569" width="20.140625" style="264" bestFit="1" customWidth="1"/>
    <col min="2570" max="2570" width="9" style="264" customWidth="1"/>
    <col min="2571" max="2571" width="9.42578125" style="264" bestFit="1" customWidth="1"/>
    <col min="2572" max="2572" width="4.42578125" style="264" customWidth="1"/>
    <col min="2573" max="2573" width="11.28515625" style="264" bestFit="1" customWidth="1"/>
    <col min="2574" max="2574" width="7.28515625" style="264" customWidth="1"/>
    <col min="2575" max="2816" width="8.7109375" style="264"/>
    <col min="2817" max="2817" width="6.28515625" style="264" customWidth="1"/>
    <col min="2818" max="2818" width="11.28515625" style="264" customWidth="1"/>
    <col min="2819" max="2819" width="5.140625" style="264" customWidth="1"/>
    <col min="2820" max="2820" width="10.5703125" style="264" customWidth="1"/>
    <col min="2821" max="2821" width="12.42578125" style="264" customWidth="1"/>
    <col min="2822" max="2823" width="6.28515625" style="264" customWidth="1"/>
    <col min="2824" max="2824" width="3.85546875" style="264" customWidth="1"/>
    <col min="2825" max="2825" width="20.140625" style="264" bestFit="1" customWidth="1"/>
    <col min="2826" max="2826" width="9" style="264" customWidth="1"/>
    <col min="2827" max="2827" width="9.42578125" style="264" bestFit="1" customWidth="1"/>
    <col min="2828" max="2828" width="4.42578125" style="264" customWidth="1"/>
    <col min="2829" max="2829" width="11.28515625" style="264" bestFit="1" customWidth="1"/>
    <col min="2830" max="2830" width="7.28515625" style="264" customWidth="1"/>
    <col min="2831" max="3072" width="8.7109375" style="264"/>
    <col min="3073" max="3073" width="6.28515625" style="264" customWidth="1"/>
    <col min="3074" max="3074" width="11.28515625" style="264" customWidth="1"/>
    <col min="3075" max="3075" width="5.140625" style="264" customWidth="1"/>
    <col min="3076" max="3076" width="10.5703125" style="264" customWidth="1"/>
    <col min="3077" max="3077" width="12.42578125" style="264" customWidth="1"/>
    <col min="3078" max="3079" width="6.28515625" style="264" customWidth="1"/>
    <col min="3080" max="3080" width="3.85546875" style="264" customWidth="1"/>
    <col min="3081" max="3081" width="20.140625" style="264" bestFit="1" customWidth="1"/>
    <col min="3082" max="3082" width="9" style="264" customWidth="1"/>
    <col min="3083" max="3083" width="9.42578125" style="264" bestFit="1" customWidth="1"/>
    <col min="3084" max="3084" width="4.42578125" style="264" customWidth="1"/>
    <col min="3085" max="3085" width="11.28515625" style="264" bestFit="1" customWidth="1"/>
    <col min="3086" max="3086" width="7.28515625" style="264" customWidth="1"/>
    <col min="3087" max="3328" width="8.7109375" style="264"/>
    <col min="3329" max="3329" width="6.28515625" style="264" customWidth="1"/>
    <col min="3330" max="3330" width="11.28515625" style="264" customWidth="1"/>
    <col min="3331" max="3331" width="5.140625" style="264" customWidth="1"/>
    <col min="3332" max="3332" width="10.5703125" style="264" customWidth="1"/>
    <col min="3333" max="3333" width="12.42578125" style="264" customWidth="1"/>
    <col min="3334" max="3335" width="6.28515625" style="264" customWidth="1"/>
    <col min="3336" max="3336" width="3.85546875" style="264" customWidth="1"/>
    <col min="3337" max="3337" width="20.140625" style="264" bestFit="1" customWidth="1"/>
    <col min="3338" max="3338" width="9" style="264" customWidth="1"/>
    <col min="3339" max="3339" width="9.42578125" style="264" bestFit="1" customWidth="1"/>
    <col min="3340" max="3340" width="4.42578125" style="264" customWidth="1"/>
    <col min="3341" max="3341" width="11.28515625" style="264" bestFit="1" customWidth="1"/>
    <col min="3342" max="3342" width="7.28515625" style="264" customWidth="1"/>
    <col min="3343" max="3584" width="8.7109375" style="264"/>
    <col min="3585" max="3585" width="6.28515625" style="264" customWidth="1"/>
    <col min="3586" max="3586" width="11.28515625" style="264" customWidth="1"/>
    <col min="3587" max="3587" width="5.140625" style="264" customWidth="1"/>
    <col min="3588" max="3588" width="10.5703125" style="264" customWidth="1"/>
    <col min="3589" max="3589" width="12.42578125" style="264" customWidth="1"/>
    <col min="3590" max="3591" width="6.28515625" style="264" customWidth="1"/>
    <col min="3592" max="3592" width="3.85546875" style="264" customWidth="1"/>
    <col min="3593" max="3593" width="20.140625" style="264" bestFit="1" customWidth="1"/>
    <col min="3594" max="3594" width="9" style="264" customWidth="1"/>
    <col min="3595" max="3595" width="9.42578125" style="264" bestFit="1" customWidth="1"/>
    <col min="3596" max="3596" width="4.42578125" style="264" customWidth="1"/>
    <col min="3597" max="3597" width="11.28515625" style="264" bestFit="1" customWidth="1"/>
    <col min="3598" max="3598" width="7.28515625" style="264" customWidth="1"/>
    <col min="3599" max="3840" width="8.7109375" style="264"/>
    <col min="3841" max="3841" width="6.28515625" style="264" customWidth="1"/>
    <col min="3842" max="3842" width="11.28515625" style="264" customWidth="1"/>
    <col min="3843" max="3843" width="5.140625" style="264" customWidth="1"/>
    <col min="3844" max="3844" width="10.5703125" style="264" customWidth="1"/>
    <col min="3845" max="3845" width="12.42578125" style="264" customWidth="1"/>
    <col min="3846" max="3847" width="6.28515625" style="264" customWidth="1"/>
    <col min="3848" max="3848" width="3.85546875" style="264" customWidth="1"/>
    <col min="3849" max="3849" width="20.140625" style="264" bestFit="1" customWidth="1"/>
    <col min="3850" max="3850" width="9" style="264" customWidth="1"/>
    <col min="3851" max="3851" width="9.42578125" style="264" bestFit="1" customWidth="1"/>
    <col min="3852" max="3852" width="4.42578125" style="264" customWidth="1"/>
    <col min="3853" max="3853" width="11.28515625" style="264" bestFit="1" customWidth="1"/>
    <col min="3854" max="3854" width="7.28515625" style="264" customWidth="1"/>
    <col min="3855" max="4096" width="8.7109375" style="264"/>
    <col min="4097" max="4097" width="6.28515625" style="264" customWidth="1"/>
    <col min="4098" max="4098" width="11.28515625" style="264" customWidth="1"/>
    <col min="4099" max="4099" width="5.140625" style="264" customWidth="1"/>
    <col min="4100" max="4100" width="10.5703125" style="264" customWidth="1"/>
    <col min="4101" max="4101" width="12.42578125" style="264" customWidth="1"/>
    <col min="4102" max="4103" width="6.28515625" style="264" customWidth="1"/>
    <col min="4104" max="4104" width="3.85546875" style="264" customWidth="1"/>
    <col min="4105" max="4105" width="20.140625" style="264" bestFit="1" customWidth="1"/>
    <col min="4106" max="4106" width="9" style="264" customWidth="1"/>
    <col min="4107" max="4107" width="9.42578125" style="264" bestFit="1" customWidth="1"/>
    <col min="4108" max="4108" width="4.42578125" style="264" customWidth="1"/>
    <col min="4109" max="4109" width="11.28515625" style="264" bestFit="1" customWidth="1"/>
    <col min="4110" max="4110" width="7.28515625" style="264" customWidth="1"/>
    <col min="4111" max="4352" width="8.7109375" style="264"/>
    <col min="4353" max="4353" width="6.28515625" style="264" customWidth="1"/>
    <col min="4354" max="4354" width="11.28515625" style="264" customWidth="1"/>
    <col min="4355" max="4355" width="5.140625" style="264" customWidth="1"/>
    <col min="4356" max="4356" width="10.5703125" style="264" customWidth="1"/>
    <col min="4357" max="4357" width="12.42578125" style="264" customWidth="1"/>
    <col min="4358" max="4359" width="6.28515625" style="264" customWidth="1"/>
    <col min="4360" max="4360" width="3.85546875" style="264" customWidth="1"/>
    <col min="4361" max="4361" width="20.140625" style="264" bestFit="1" customWidth="1"/>
    <col min="4362" max="4362" width="9" style="264" customWidth="1"/>
    <col min="4363" max="4363" width="9.42578125" style="264" bestFit="1" customWidth="1"/>
    <col min="4364" max="4364" width="4.42578125" style="264" customWidth="1"/>
    <col min="4365" max="4365" width="11.28515625" style="264" bestFit="1" customWidth="1"/>
    <col min="4366" max="4366" width="7.28515625" style="264" customWidth="1"/>
    <col min="4367" max="4608" width="8.7109375" style="264"/>
    <col min="4609" max="4609" width="6.28515625" style="264" customWidth="1"/>
    <col min="4610" max="4610" width="11.28515625" style="264" customWidth="1"/>
    <col min="4611" max="4611" width="5.140625" style="264" customWidth="1"/>
    <col min="4612" max="4612" width="10.5703125" style="264" customWidth="1"/>
    <col min="4613" max="4613" width="12.42578125" style="264" customWidth="1"/>
    <col min="4614" max="4615" width="6.28515625" style="264" customWidth="1"/>
    <col min="4616" max="4616" width="3.85546875" style="264" customWidth="1"/>
    <col min="4617" max="4617" width="20.140625" style="264" bestFit="1" customWidth="1"/>
    <col min="4618" max="4618" width="9" style="264" customWidth="1"/>
    <col min="4619" max="4619" width="9.42578125" style="264" bestFit="1" customWidth="1"/>
    <col min="4620" max="4620" width="4.42578125" style="264" customWidth="1"/>
    <col min="4621" max="4621" width="11.28515625" style="264" bestFit="1" customWidth="1"/>
    <col min="4622" max="4622" width="7.28515625" style="264" customWidth="1"/>
    <col min="4623" max="4864" width="8.7109375" style="264"/>
    <col min="4865" max="4865" width="6.28515625" style="264" customWidth="1"/>
    <col min="4866" max="4866" width="11.28515625" style="264" customWidth="1"/>
    <col min="4867" max="4867" width="5.140625" style="264" customWidth="1"/>
    <col min="4868" max="4868" width="10.5703125" style="264" customWidth="1"/>
    <col min="4869" max="4869" width="12.42578125" style="264" customWidth="1"/>
    <col min="4870" max="4871" width="6.28515625" style="264" customWidth="1"/>
    <col min="4872" max="4872" width="3.85546875" style="264" customWidth="1"/>
    <col min="4873" max="4873" width="20.140625" style="264" bestFit="1" customWidth="1"/>
    <col min="4874" max="4874" width="9" style="264" customWidth="1"/>
    <col min="4875" max="4875" width="9.42578125" style="264" bestFit="1" customWidth="1"/>
    <col min="4876" max="4876" width="4.42578125" style="264" customWidth="1"/>
    <col min="4877" max="4877" width="11.28515625" style="264" bestFit="1" customWidth="1"/>
    <col min="4878" max="4878" width="7.28515625" style="264" customWidth="1"/>
    <col min="4879" max="5120" width="8.7109375" style="264"/>
    <col min="5121" max="5121" width="6.28515625" style="264" customWidth="1"/>
    <col min="5122" max="5122" width="11.28515625" style="264" customWidth="1"/>
    <col min="5123" max="5123" width="5.140625" style="264" customWidth="1"/>
    <col min="5124" max="5124" width="10.5703125" style="264" customWidth="1"/>
    <col min="5125" max="5125" width="12.42578125" style="264" customWidth="1"/>
    <col min="5126" max="5127" width="6.28515625" style="264" customWidth="1"/>
    <col min="5128" max="5128" width="3.85546875" style="264" customWidth="1"/>
    <col min="5129" max="5129" width="20.140625" style="264" bestFit="1" customWidth="1"/>
    <col min="5130" max="5130" width="9" style="264" customWidth="1"/>
    <col min="5131" max="5131" width="9.42578125" style="264" bestFit="1" customWidth="1"/>
    <col min="5132" max="5132" width="4.42578125" style="264" customWidth="1"/>
    <col min="5133" max="5133" width="11.28515625" style="264" bestFit="1" customWidth="1"/>
    <col min="5134" max="5134" width="7.28515625" style="264" customWidth="1"/>
    <col min="5135" max="5376" width="8.7109375" style="264"/>
    <col min="5377" max="5377" width="6.28515625" style="264" customWidth="1"/>
    <col min="5378" max="5378" width="11.28515625" style="264" customWidth="1"/>
    <col min="5379" max="5379" width="5.140625" style="264" customWidth="1"/>
    <col min="5380" max="5380" width="10.5703125" style="264" customWidth="1"/>
    <col min="5381" max="5381" width="12.42578125" style="264" customWidth="1"/>
    <col min="5382" max="5383" width="6.28515625" style="264" customWidth="1"/>
    <col min="5384" max="5384" width="3.85546875" style="264" customWidth="1"/>
    <col min="5385" max="5385" width="20.140625" style="264" bestFit="1" customWidth="1"/>
    <col min="5386" max="5386" width="9" style="264" customWidth="1"/>
    <col min="5387" max="5387" width="9.42578125" style="264" bestFit="1" customWidth="1"/>
    <col min="5388" max="5388" width="4.42578125" style="264" customWidth="1"/>
    <col min="5389" max="5389" width="11.28515625" style="264" bestFit="1" customWidth="1"/>
    <col min="5390" max="5390" width="7.28515625" style="264" customWidth="1"/>
    <col min="5391" max="5632" width="8.7109375" style="264"/>
    <col min="5633" max="5633" width="6.28515625" style="264" customWidth="1"/>
    <col min="5634" max="5634" width="11.28515625" style="264" customWidth="1"/>
    <col min="5635" max="5635" width="5.140625" style="264" customWidth="1"/>
    <col min="5636" max="5636" width="10.5703125" style="264" customWidth="1"/>
    <col min="5637" max="5637" width="12.42578125" style="264" customWidth="1"/>
    <col min="5638" max="5639" width="6.28515625" style="264" customWidth="1"/>
    <col min="5640" max="5640" width="3.85546875" style="264" customWidth="1"/>
    <col min="5641" max="5641" width="20.140625" style="264" bestFit="1" customWidth="1"/>
    <col min="5642" max="5642" width="9" style="264" customWidth="1"/>
    <col min="5643" max="5643" width="9.42578125" style="264" bestFit="1" customWidth="1"/>
    <col min="5644" max="5644" width="4.42578125" style="264" customWidth="1"/>
    <col min="5645" max="5645" width="11.28515625" style="264" bestFit="1" customWidth="1"/>
    <col min="5646" max="5646" width="7.28515625" style="264" customWidth="1"/>
    <col min="5647" max="5888" width="8.7109375" style="264"/>
    <col min="5889" max="5889" width="6.28515625" style="264" customWidth="1"/>
    <col min="5890" max="5890" width="11.28515625" style="264" customWidth="1"/>
    <col min="5891" max="5891" width="5.140625" style="264" customWidth="1"/>
    <col min="5892" max="5892" width="10.5703125" style="264" customWidth="1"/>
    <col min="5893" max="5893" width="12.42578125" style="264" customWidth="1"/>
    <col min="5894" max="5895" width="6.28515625" style="264" customWidth="1"/>
    <col min="5896" max="5896" width="3.85546875" style="264" customWidth="1"/>
    <col min="5897" max="5897" width="20.140625" style="264" bestFit="1" customWidth="1"/>
    <col min="5898" max="5898" width="9" style="264" customWidth="1"/>
    <col min="5899" max="5899" width="9.42578125" style="264" bestFit="1" customWidth="1"/>
    <col min="5900" max="5900" width="4.42578125" style="264" customWidth="1"/>
    <col min="5901" max="5901" width="11.28515625" style="264" bestFit="1" customWidth="1"/>
    <col min="5902" max="5902" width="7.28515625" style="264" customWidth="1"/>
    <col min="5903" max="6144" width="8.7109375" style="264"/>
    <col min="6145" max="6145" width="6.28515625" style="264" customWidth="1"/>
    <col min="6146" max="6146" width="11.28515625" style="264" customWidth="1"/>
    <col min="6147" max="6147" width="5.140625" style="264" customWidth="1"/>
    <col min="6148" max="6148" width="10.5703125" style="264" customWidth="1"/>
    <col min="6149" max="6149" width="12.42578125" style="264" customWidth="1"/>
    <col min="6150" max="6151" width="6.28515625" style="264" customWidth="1"/>
    <col min="6152" max="6152" width="3.85546875" style="264" customWidth="1"/>
    <col min="6153" max="6153" width="20.140625" style="264" bestFit="1" customWidth="1"/>
    <col min="6154" max="6154" width="9" style="264" customWidth="1"/>
    <col min="6155" max="6155" width="9.42578125" style="264" bestFit="1" customWidth="1"/>
    <col min="6156" max="6156" width="4.42578125" style="264" customWidth="1"/>
    <col min="6157" max="6157" width="11.28515625" style="264" bestFit="1" customWidth="1"/>
    <col min="6158" max="6158" width="7.28515625" style="264" customWidth="1"/>
    <col min="6159" max="6400" width="8.7109375" style="264"/>
    <col min="6401" max="6401" width="6.28515625" style="264" customWidth="1"/>
    <col min="6402" max="6402" width="11.28515625" style="264" customWidth="1"/>
    <col min="6403" max="6403" width="5.140625" style="264" customWidth="1"/>
    <col min="6404" max="6404" width="10.5703125" style="264" customWidth="1"/>
    <col min="6405" max="6405" width="12.42578125" style="264" customWidth="1"/>
    <col min="6406" max="6407" width="6.28515625" style="264" customWidth="1"/>
    <col min="6408" max="6408" width="3.85546875" style="264" customWidth="1"/>
    <col min="6409" max="6409" width="20.140625" style="264" bestFit="1" customWidth="1"/>
    <col min="6410" max="6410" width="9" style="264" customWidth="1"/>
    <col min="6411" max="6411" width="9.42578125" style="264" bestFit="1" customWidth="1"/>
    <col min="6412" max="6412" width="4.42578125" style="264" customWidth="1"/>
    <col min="6413" max="6413" width="11.28515625" style="264" bestFit="1" customWidth="1"/>
    <col min="6414" max="6414" width="7.28515625" style="264" customWidth="1"/>
    <col min="6415" max="6656" width="8.7109375" style="264"/>
    <col min="6657" max="6657" width="6.28515625" style="264" customWidth="1"/>
    <col min="6658" max="6658" width="11.28515625" style="264" customWidth="1"/>
    <col min="6659" max="6659" width="5.140625" style="264" customWidth="1"/>
    <col min="6660" max="6660" width="10.5703125" style="264" customWidth="1"/>
    <col min="6661" max="6661" width="12.42578125" style="264" customWidth="1"/>
    <col min="6662" max="6663" width="6.28515625" style="264" customWidth="1"/>
    <col min="6664" max="6664" width="3.85546875" style="264" customWidth="1"/>
    <col min="6665" max="6665" width="20.140625" style="264" bestFit="1" customWidth="1"/>
    <col min="6666" max="6666" width="9" style="264" customWidth="1"/>
    <col min="6667" max="6667" width="9.42578125" style="264" bestFit="1" customWidth="1"/>
    <col min="6668" max="6668" width="4.42578125" style="264" customWidth="1"/>
    <col min="6669" max="6669" width="11.28515625" style="264" bestFit="1" customWidth="1"/>
    <col min="6670" max="6670" width="7.28515625" style="264" customWidth="1"/>
    <col min="6671" max="6912" width="8.7109375" style="264"/>
    <col min="6913" max="6913" width="6.28515625" style="264" customWidth="1"/>
    <col min="6914" max="6914" width="11.28515625" style="264" customWidth="1"/>
    <col min="6915" max="6915" width="5.140625" style="264" customWidth="1"/>
    <col min="6916" max="6916" width="10.5703125" style="264" customWidth="1"/>
    <col min="6917" max="6917" width="12.42578125" style="264" customWidth="1"/>
    <col min="6918" max="6919" width="6.28515625" style="264" customWidth="1"/>
    <col min="6920" max="6920" width="3.85546875" style="264" customWidth="1"/>
    <col min="6921" max="6921" width="20.140625" style="264" bestFit="1" customWidth="1"/>
    <col min="6922" max="6922" width="9" style="264" customWidth="1"/>
    <col min="6923" max="6923" width="9.42578125" style="264" bestFit="1" customWidth="1"/>
    <col min="6924" max="6924" width="4.42578125" style="264" customWidth="1"/>
    <col min="6925" max="6925" width="11.28515625" style="264" bestFit="1" customWidth="1"/>
    <col min="6926" max="6926" width="7.28515625" style="264" customWidth="1"/>
    <col min="6927" max="7168" width="8.7109375" style="264"/>
    <col min="7169" max="7169" width="6.28515625" style="264" customWidth="1"/>
    <col min="7170" max="7170" width="11.28515625" style="264" customWidth="1"/>
    <col min="7171" max="7171" width="5.140625" style="264" customWidth="1"/>
    <col min="7172" max="7172" width="10.5703125" style="264" customWidth="1"/>
    <col min="7173" max="7173" width="12.42578125" style="264" customWidth="1"/>
    <col min="7174" max="7175" width="6.28515625" style="264" customWidth="1"/>
    <col min="7176" max="7176" width="3.85546875" style="264" customWidth="1"/>
    <col min="7177" max="7177" width="20.140625" style="264" bestFit="1" customWidth="1"/>
    <col min="7178" max="7178" width="9" style="264" customWidth="1"/>
    <col min="7179" max="7179" width="9.42578125" style="264" bestFit="1" customWidth="1"/>
    <col min="7180" max="7180" width="4.42578125" style="264" customWidth="1"/>
    <col min="7181" max="7181" width="11.28515625" style="264" bestFit="1" customWidth="1"/>
    <col min="7182" max="7182" width="7.28515625" style="264" customWidth="1"/>
    <col min="7183" max="7424" width="8.7109375" style="264"/>
    <col min="7425" max="7425" width="6.28515625" style="264" customWidth="1"/>
    <col min="7426" max="7426" width="11.28515625" style="264" customWidth="1"/>
    <col min="7427" max="7427" width="5.140625" style="264" customWidth="1"/>
    <col min="7428" max="7428" width="10.5703125" style="264" customWidth="1"/>
    <col min="7429" max="7429" width="12.42578125" style="264" customWidth="1"/>
    <col min="7430" max="7431" width="6.28515625" style="264" customWidth="1"/>
    <col min="7432" max="7432" width="3.85546875" style="264" customWidth="1"/>
    <col min="7433" max="7433" width="20.140625" style="264" bestFit="1" customWidth="1"/>
    <col min="7434" max="7434" width="9" style="264" customWidth="1"/>
    <col min="7435" max="7435" width="9.42578125" style="264" bestFit="1" customWidth="1"/>
    <col min="7436" max="7436" width="4.42578125" style="264" customWidth="1"/>
    <col min="7437" max="7437" width="11.28515625" style="264" bestFit="1" customWidth="1"/>
    <col min="7438" max="7438" width="7.28515625" style="264" customWidth="1"/>
    <col min="7439" max="7680" width="8.7109375" style="264"/>
    <col min="7681" max="7681" width="6.28515625" style="264" customWidth="1"/>
    <col min="7682" max="7682" width="11.28515625" style="264" customWidth="1"/>
    <col min="7683" max="7683" width="5.140625" style="264" customWidth="1"/>
    <col min="7684" max="7684" width="10.5703125" style="264" customWidth="1"/>
    <col min="7685" max="7685" width="12.42578125" style="264" customWidth="1"/>
    <col min="7686" max="7687" width="6.28515625" style="264" customWidth="1"/>
    <col min="7688" max="7688" width="3.85546875" style="264" customWidth="1"/>
    <col min="7689" max="7689" width="20.140625" style="264" bestFit="1" customWidth="1"/>
    <col min="7690" max="7690" width="9" style="264" customWidth="1"/>
    <col min="7691" max="7691" width="9.42578125" style="264" bestFit="1" customWidth="1"/>
    <col min="7692" max="7692" width="4.42578125" style="264" customWidth="1"/>
    <col min="7693" max="7693" width="11.28515625" style="264" bestFit="1" customWidth="1"/>
    <col min="7694" max="7694" width="7.28515625" style="264" customWidth="1"/>
    <col min="7695" max="7936" width="8.7109375" style="264"/>
    <col min="7937" max="7937" width="6.28515625" style="264" customWidth="1"/>
    <col min="7938" max="7938" width="11.28515625" style="264" customWidth="1"/>
    <col min="7939" max="7939" width="5.140625" style="264" customWidth="1"/>
    <col min="7940" max="7940" width="10.5703125" style="264" customWidth="1"/>
    <col min="7941" max="7941" width="12.42578125" style="264" customWidth="1"/>
    <col min="7942" max="7943" width="6.28515625" style="264" customWidth="1"/>
    <col min="7944" max="7944" width="3.85546875" style="264" customWidth="1"/>
    <col min="7945" max="7945" width="20.140625" style="264" bestFit="1" customWidth="1"/>
    <col min="7946" max="7946" width="9" style="264" customWidth="1"/>
    <col min="7947" max="7947" width="9.42578125" style="264" bestFit="1" customWidth="1"/>
    <col min="7948" max="7948" width="4.42578125" style="264" customWidth="1"/>
    <col min="7949" max="7949" width="11.28515625" style="264" bestFit="1" customWidth="1"/>
    <col min="7950" max="7950" width="7.28515625" style="264" customWidth="1"/>
    <col min="7951" max="8192" width="8.7109375" style="264"/>
    <col min="8193" max="8193" width="6.28515625" style="264" customWidth="1"/>
    <col min="8194" max="8194" width="11.28515625" style="264" customWidth="1"/>
    <col min="8195" max="8195" width="5.140625" style="264" customWidth="1"/>
    <col min="8196" max="8196" width="10.5703125" style="264" customWidth="1"/>
    <col min="8197" max="8197" width="12.42578125" style="264" customWidth="1"/>
    <col min="8198" max="8199" width="6.28515625" style="264" customWidth="1"/>
    <col min="8200" max="8200" width="3.85546875" style="264" customWidth="1"/>
    <col min="8201" max="8201" width="20.140625" style="264" bestFit="1" customWidth="1"/>
    <col min="8202" max="8202" width="9" style="264" customWidth="1"/>
    <col min="8203" max="8203" width="9.42578125" style="264" bestFit="1" customWidth="1"/>
    <col min="8204" max="8204" width="4.42578125" style="264" customWidth="1"/>
    <col min="8205" max="8205" width="11.28515625" style="264" bestFit="1" customWidth="1"/>
    <col min="8206" max="8206" width="7.28515625" style="264" customWidth="1"/>
    <col min="8207" max="8448" width="8.7109375" style="264"/>
    <col min="8449" max="8449" width="6.28515625" style="264" customWidth="1"/>
    <col min="8450" max="8450" width="11.28515625" style="264" customWidth="1"/>
    <col min="8451" max="8451" width="5.140625" style="264" customWidth="1"/>
    <col min="8452" max="8452" width="10.5703125" style="264" customWidth="1"/>
    <col min="8453" max="8453" width="12.42578125" style="264" customWidth="1"/>
    <col min="8454" max="8455" width="6.28515625" style="264" customWidth="1"/>
    <col min="8456" max="8456" width="3.85546875" style="264" customWidth="1"/>
    <col min="8457" max="8457" width="20.140625" style="264" bestFit="1" customWidth="1"/>
    <col min="8458" max="8458" width="9" style="264" customWidth="1"/>
    <col min="8459" max="8459" width="9.42578125" style="264" bestFit="1" customWidth="1"/>
    <col min="8460" max="8460" width="4.42578125" style="264" customWidth="1"/>
    <col min="8461" max="8461" width="11.28515625" style="264" bestFit="1" customWidth="1"/>
    <col min="8462" max="8462" width="7.28515625" style="264" customWidth="1"/>
    <col min="8463" max="8704" width="8.7109375" style="264"/>
    <col min="8705" max="8705" width="6.28515625" style="264" customWidth="1"/>
    <col min="8706" max="8706" width="11.28515625" style="264" customWidth="1"/>
    <col min="8707" max="8707" width="5.140625" style="264" customWidth="1"/>
    <col min="8708" max="8708" width="10.5703125" style="264" customWidth="1"/>
    <col min="8709" max="8709" width="12.42578125" style="264" customWidth="1"/>
    <col min="8710" max="8711" width="6.28515625" style="264" customWidth="1"/>
    <col min="8712" max="8712" width="3.85546875" style="264" customWidth="1"/>
    <col min="8713" max="8713" width="20.140625" style="264" bestFit="1" customWidth="1"/>
    <col min="8714" max="8714" width="9" style="264" customWidth="1"/>
    <col min="8715" max="8715" width="9.42578125" style="264" bestFit="1" customWidth="1"/>
    <col min="8716" max="8716" width="4.42578125" style="264" customWidth="1"/>
    <col min="8717" max="8717" width="11.28515625" style="264" bestFit="1" customWidth="1"/>
    <col min="8718" max="8718" width="7.28515625" style="264" customWidth="1"/>
    <col min="8719" max="8960" width="8.7109375" style="264"/>
    <col min="8961" max="8961" width="6.28515625" style="264" customWidth="1"/>
    <col min="8962" max="8962" width="11.28515625" style="264" customWidth="1"/>
    <col min="8963" max="8963" width="5.140625" style="264" customWidth="1"/>
    <col min="8964" max="8964" width="10.5703125" style="264" customWidth="1"/>
    <col min="8965" max="8965" width="12.42578125" style="264" customWidth="1"/>
    <col min="8966" max="8967" width="6.28515625" style="264" customWidth="1"/>
    <col min="8968" max="8968" width="3.85546875" style="264" customWidth="1"/>
    <col min="8969" max="8969" width="20.140625" style="264" bestFit="1" customWidth="1"/>
    <col min="8970" max="8970" width="9" style="264" customWidth="1"/>
    <col min="8971" max="8971" width="9.42578125" style="264" bestFit="1" customWidth="1"/>
    <col min="8972" max="8972" width="4.42578125" style="264" customWidth="1"/>
    <col min="8973" max="8973" width="11.28515625" style="264" bestFit="1" customWidth="1"/>
    <col min="8974" max="8974" width="7.28515625" style="264" customWidth="1"/>
    <col min="8975" max="9216" width="8.7109375" style="264"/>
    <col min="9217" max="9217" width="6.28515625" style="264" customWidth="1"/>
    <col min="9218" max="9218" width="11.28515625" style="264" customWidth="1"/>
    <col min="9219" max="9219" width="5.140625" style="264" customWidth="1"/>
    <col min="9220" max="9220" width="10.5703125" style="264" customWidth="1"/>
    <col min="9221" max="9221" width="12.42578125" style="264" customWidth="1"/>
    <col min="9222" max="9223" width="6.28515625" style="264" customWidth="1"/>
    <col min="9224" max="9224" width="3.85546875" style="264" customWidth="1"/>
    <col min="9225" max="9225" width="20.140625" style="264" bestFit="1" customWidth="1"/>
    <col min="9226" max="9226" width="9" style="264" customWidth="1"/>
    <col min="9227" max="9227" width="9.42578125" style="264" bestFit="1" customWidth="1"/>
    <col min="9228" max="9228" width="4.42578125" style="264" customWidth="1"/>
    <col min="9229" max="9229" width="11.28515625" style="264" bestFit="1" customWidth="1"/>
    <col min="9230" max="9230" width="7.28515625" style="264" customWidth="1"/>
    <col min="9231" max="9472" width="8.7109375" style="264"/>
    <col min="9473" max="9473" width="6.28515625" style="264" customWidth="1"/>
    <col min="9474" max="9474" width="11.28515625" style="264" customWidth="1"/>
    <col min="9475" max="9475" width="5.140625" style="264" customWidth="1"/>
    <col min="9476" max="9476" width="10.5703125" style="264" customWidth="1"/>
    <col min="9477" max="9477" width="12.42578125" style="264" customWidth="1"/>
    <col min="9478" max="9479" width="6.28515625" style="264" customWidth="1"/>
    <col min="9480" max="9480" width="3.85546875" style="264" customWidth="1"/>
    <col min="9481" max="9481" width="20.140625" style="264" bestFit="1" customWidth="1"/>
    <col min="9482" max="9482" width="9" style="264" customWidth="1"/>
    <col min="9483" max="9483" width="9.42578125" style="264" bestFit="1" customWidth="1"/>
    <col min="9484" max="9484" width="4.42578125" style="264" customWidth="1"/>
    <col min="9485" max="9485" width="11.28515625" style="264" bestFit="1" customWidth="1"/>
    <col min="9486" max="9486" width="7.28515625" style="264" customWidth="1"/>
    <col min="9487" max="9728" width="8.7109375" style="264"/>
    <col min="9729" max="9729" width="6.28515625" style="264" customWidth="1"/>
    <col min="9730" max="9730" width="11.28515625" style="264" customWidth="1"/>
    <col min="9731" max="9731" width="5.140625" style="264" customWidth="1"/>
    <col min="9732" max="9732" width="10.5703125" style="264" customWidth="1"/>
    <col min="9733" max="9733" width="12.42578125" style="264" customWidth="1"/>
    <col min="9734" max="9735" width="6.28515625" style="264" customWidth="1"/>
    <col min="9736" max="9736" width="3.85546875" style="264" customWidth="1"/>
    <col min="9737" max="9737" width="20.140625" style="264" bestFit="1" customWidth="1"/>
    <col min="9738" max="9738" width="9" style="264" customWidth="1"/>
    <col min="9739" max="9739" width="9.42578125" style="264" bestFit="1" customWidth="1"/>
    <col min="9740" max="9740" width="4.42578125" style="264" customWidth="1"/>
    <col min="9741" max="9741" width="11.28515625" style="264" bestFit="1" customWidth="1"/>
    <col min="9742" max="9742" width="7.28515625" style="264" customWidth="1"/>
    <col min="9743" max="9984" width="8.7109375" style="264"/>
    <col min="9985" max="9985" width="6.28515625" style="264" customWidth="1"/>
    <col min="9986" max="9986" width="11.28515625" style="264" customWidth="1"/>
    <col min="9987" max="9987" width="5.140625" style="264" customWidth="1"/>
    <col min="9988" max="9988" width="10.5703125" style="264" customWidth="1"/>
    <col min="9989" max="9989" width="12.42578125" style="264" customWidth="1"/>
    <col min="9990" max="9991" width="6.28515625" style="264" customWidth="1"/>
    <col min="9992" max="9992" width="3.85546875" style="264" customWidth="1"/>
    <col min="9993" max="9993" width="20.140625" style="264" bestFit="1" customWidth="1"/>
    <col min="9994" max="9994" width="9" style="264" customWidth="1"/>
    <col min="9995" max="9995" width="9.42578125" style="264" bestFit="1" customWidth="1"/>
    <col min="9996" max="9996" width="4.42578125" style="264" customWidth="1"/>
    <col min="9997" max="9997" width="11.28515625" style="264" bestFit="1" customWidth="1"/>
    <col min="9998" max="9998" width="7.28515625" style="264" customWidth="1"/>
    <col min="9999" max="10240" width="8.7109375" style="264"/>
    <col min="10241" max="10241" width="6.28515625" style="264" customWidth="1"/>
    <col min="10242" max="10242" width="11.28515625" style="264" customWidth="1"/>
    <col min="10243" max="10243" width="5.140625" style="264" customWidth="1"/>
    <col min="10244" max="10244" width="10.5703125" style="264" customWidth="1"/>
    <col min="10245" max="10245" width="12.42578125" style="264" customWidth="1"/>
    <col min="10246" max="10247" width="6.28515625" style="264" customWidth="1"/>
    <col min="10248" max="10248" width="3.85546875" style="264" customWidth="1"/>
    <col min="10249" max="10249" width="20.140625" style="264" bestFit="1" customWidth="1"/>
    <col min="10250" max="10250" width="9" style="264" customWidth="1"/>
    <col min="10251" max="10251" width="9.42578125" style="264" bestFit="1" customWidth="1"/>
    <col min="10252" max="10252" width="4.42578125" style="264" customWidth="1"/>
    <col min="10253" max="10253" width="11.28515625" style="264" bestFit="1" customWidth="1"/>
    <col min="10254" max="10254" width="7.28515625" style="264" customWidth="1"/>
    <col min="10255" max="10496" width="8.7109375" style="264"/>
    <col min="10497" max="10497" width="6.28515625" style="264" customWidth="1"/>
    <col min="10498" max="10498" width="11.28515625" style="264" customWidth="1"/>
    <col min="10499" max="10499" width="5.140625" style="264" customWidth="1"/>
    <col min="10500" max="10500" width="10.5703125" style="264" customWidth="1"/>
    <col min="10501" max="10501" width="12.42578125" style="264" customWidth="1"/>
    <col min="10502" max="10503" width="6.28515625" style="264" customWidth="1"/>
    <col min="10504" max="10504" width="3.85546875" style="264" customWidth="1"/>
    <col min="10505" max="10505" width="20.140625" style="264" bestFit="1" customWidth="1"/>
    <col min="10506" max="10506" width="9" style="264" customWidth="1"/>
    <col min="10507" max="10507" width="9.42578125" style="264" bestFit="1" customWidth="1"/>
    <col min="10508" max="10508" width="4.42578125" style="264" customWidth="1"/>
    <col min="10509" max="10509" width="11.28515625" style="264" bestFit="1" customWidth="1"/>
    <col min="10510" max="10510" width="7.28515625" style="264" customWidth="1"/>
    <col min="10511" max="10752" width="8.7109375" style="264"/>
    <col min="10753" max="10753" width="6.28515625" style="264" customWidth="1"/>
    <col min="10754" max="10754" width="11.28515625" style="264" customWidth="1"/>
    <col min="10755" max="10755" width="5.140625" style="264" customWidth="1"/>
    <col min="10756" max="10756" width="10.5703125" style="264" customWidth="1"/>
    <col min="10757" max="10757" width="12.42578125" style="264" customWidth="1"/>
    <col min="10758" max="10759" width="6.28515625" style="264" customWidth="1"/>
    <col min="10760" max="10760" width="3.85546875" style="264" customWidth="1"/>
    <col min="10761" max="10761" width="20.140625" style="264" bestFit="1" customWidth="1"/>
    <col min="10762" max="10762" width="9" style="264" customWidth="1"/>
    <col min="10763" max="10763" width="9.42578125" style="264" bestFit="1" customWidth="1"/>
    <col min="10764" max="10764" width="4.42578125" style="264" customWidth="1"/>
    <col min="10765" max="10765" width="11.28515625" style="264" bestFit="1" customWidth="1"/>
    <col min="10766" max="10766" width="7.28515625" style="264" customWidth="1"/>
    <col min="10767" max="11008" width="8.7109375" style="264"/>
    <col min="11009" max="11009" width="6.28515625" style="264" customWidth="1"/>
    <col min="11010" max="11010" width="11.28515625" style="264" customWidth="1"/>
    <col min="11011" max="11011" width="5.140625" style="264" customWidth="1"/>
    <col min="11012" max="11012" width="10.5703125" style="264" customWidth="1"/>
    <col min="11013" max="11013" width="12.42578125" style="264" customWidth="1"/>
    <col min="11014" max="11015" width="6.28515625" style="264" customWidth="1"/>
    <col min="11016" max="11016" width="3.85546875" style="264" customWidth="1"/>
    <col min="11017" max="11017" width="20.140625" style="264" bestFit="1" customWidth="1"/>
    <col min="11018" max="11018" width="9" style="264" customWidth="1"/>
    <col min="11019" max="11019" width="9.42578125" style="264" bestFit="1" customWidth="1"/>
    <col min="11020" max="11020" width="4.42578125" style="264" customWidth="1"/>
    <col min="11021" max="11021" width="11.28515625" style="264" bestFit="1" customWidth="1"/>
    <col min="11022" max="11022" width="7.28515625" style="264" customWidth="1"/>
    <col min="11023" max="11264" width="8.7109375" style="264"/>
    <col min="11265" max="11265" width="6.28515625" style="264" customWidth="1"/>
    <col min="11266" max="11266" width="11.28515625" style="264" customWidth="1"/>
    <col min="11267" max="11267" width="5.140625" style="264" customWidth="1"/>
    <col min="11268" max="11268" width="10.5703125" style="264" customWidth="1"/>
    <col min="11269" max="11269" width="12.42578125" style="264" customWidth="1"/>
    <col min="11270" max="11271" width="6.28515625" style="264" customWidth="1"/>
    <col min="11272" max="11272" width="3.85546875" style="264" customWidth="1"/>
    <col min="11273" max="11273" width="20.140625" style="264" bestFit="1" customWidth="1"/>
    <col min="11274" max="11274" width="9" style="264" customWidth="1"/>
    <col min="11275" max="11275" width="9.42578125" style="264" bestFit="1" customWidth="1"/>
    <col min="11276" max="11276" width="4.42578125" style="264" customWidth="1"/>
    <col min="11277" max="11277" width="11.28515625" style="264" bestFit="1" customWidth="1"/>
    <col min="11278" max="11278" width="7.28515625" style="264" customWidth="1"/>
    <col min="11279" max="11520" width="8.7109375" style="264"/>
    <col min="11521" max="11521" width="6.28515625" style="264" customWidth="1"/>
    <col min="11522" max="11522" width="11.28515625" style="264" customWidth="1"/>
    <col min="11523" max="11523" width="5.140625" style="264" customWidth="1"/>
    <col min="11524" max="11524" width="10.5703125" style="264" customWidth="1"/>
    <col min="11525" max="11525" width="12.42578125" style="264" customWidth="1"/>
    <col min="11526" max="11527" width="6.28515625" style="264" customWidth="1"/>
    <col min="11528" max="11528" width="3.85546875" style="264" customWidth="1"/>
    <col min="11529" max="11529" width="20.140625" style="264" bestFit="1" customWidth="1"/>
    <col min="11530" max="11530" width="9" style="264" customWidth="1"/>
    <col min="11531" max="11531" width="9.42578125" style="264" bestFit="1" customWidth="1"/>
    <col min="11532" max="11532" width="4.42578125" style="264" customWidth="1"/>
    <col min="11533" max="11533" width="11.28515625" style="264" bestFit="1" customWidth="1"/>
    <col min="11534" max="11534" width="7.28515625" style="264" customWidth="1"/>
    <col min="11535" max="11776" width="8.7109375" style="264"/>
    <col min="11777" max="11777" width="6.28515625" style="264" customWidth="1"/>
    <col min="11778" max="11778" width="11.28515625" style="264" customWidth="1"/>
    <col min="11779" max="11779" width="5.140625" style="264" customWidth="1"/>
    <col min="11780" max="11780" width="10.5703125" style="264" customWidth="1"/>
    <col min="11781" max="11781" width="12.42578125" style="264" customWidth="1"/>
    <col min="11782" max="11783" width="6.28515625" style="264" customWidth="1"/>
    <col min="11784" max="11784" width="3.85546875" style="264" customWidth="1"/>
    <col min="11785" max="11785" width="20.140625" style="264" bestFit="1" customWidth="1"/>
    <col min="11786" max="11786" width="9" style="264" customWidth="1"/>
    <col min="11787" max="11787" width="9.42578125" style="264" bestFit="1" customWidth="1"/>
    <col min="11788" max="11788" width="4.42578125" style="264" customWidth="1"/>
    <col min="11789" max="11789" width="11.28515625" style="264" bestFit="1" customWidth="1"/>
    <col min="11790" max="11790" width="7.28515625" style="264" customWidth="1"/>
    <col min="11791" max="12032" width="8.7109375" style="264"/>
    <col min="12033" max="12033" width="6.28515625" style="264" customWidth="1"/>
    <col min="12034" max="12034" width="11.28515625" style="264" customWidth="1"/>
    <col min="12035" max="12035" width="5.140625" style="264" customWidth="1"/>
    <col min="12036" max="12036" width="10.5703125" style="264" customWidth="1"/>
    <col min="12037" max="12037" width="12.42578125" style="264" customWidth="1"/>
    <col min="12038" max="12039" width="6.28515625" style="264" customWidth="1"/>
    <col min="12040" max="12040" width="3.85546875" style="264" customWidth="1"/>
    <col min="12041" max="12041" width="20.140625" style="264" bestFit="1" customWidth="1"/>
    <col min="12042" max="12042" width="9" style="264" customWidth="1"/>
    <col min="12043" max="12043" width="9.42578125" style="264" bestFit="1" customWidth="1"/>
    <col min="12044" max="12044" width="4.42578125" style="264" customWidth="1"/>
    <col min="12045" max="12045" width="11.28515625" style="264" bestFit="1" customWidth="1"/>
    <col min="12046" max="12046" width="7.28515625" style="264" customWidth="1"/>
    <col min="12047" max="12288" width="8.7109375" style="264"/>
    <col min="12289" max="12289" width="6.28515625" style="264" customWidth="1"/>
    <col min="12290" max="12290" width="11.28515625" style="264" customWidth="1"/>
    <col min="12291" max="12291" width="5.140625" style="264" customWidth="1"/>
    <col min="12292" max="12292" width="10.5703125" style="264" customWidth="1"/>
    <col min="12293" max="12293" width="12.42578125" style="264" customWidth="1"/>
    <col min="12294" max="12295" width="6.28515625" style="264" customWidth="1"/>
    <col min="12296" max="12296" width="3.85546875" style="264" customWidth="1"/>
    <col min="12297" max="12297" width="20.140625" style="264" bestFit="1" customWidth="1"/>
    <col min="12298" max="12298" width="9" style="264" customWidth="1"/>
    <col min="12299" max="12299" width="9.42578125" style="264" bestFit="1" customWidth="1"/>
    <col min="12300" max="12300" width="4.42578125" style="264" customWidth="1"/>
    <col min="12301" max="12301" width="11.28515625" style="264" bestFit="1" customWidth="1"/>
    <col min="12302" max="12302" width="7.28515625" style="264" customWidth="1"/>
    <col min="12303" max="12544" width="8.7109375" style="264"/>
    <col min="12545" max="12545" width="6.28515625" style="264" customWidth="1"/>
    <col min="12546" max="12546" width="11.28515625" style="264" customWidth="1"/>
    <col min="12547" max="12547" width="5.140625" style="264" customWidth="1"/>
    <col min="12548" max="12548" width="10.5703125" style="264" customWidth="1"/>
    <col min="12549" max="12549" width="12.42578125" style="264" customWidth="1"/>
    <col min="12550" max="12551" width="6.28515625" style="264" customWidth="1"/>
    <col min="12552" max="12552" width="3.85546875" style="264" customWidth="1"/>
    <col min="12553" max="12553" width="20.140625" style="264" bestFit="1" customWidth="1"/>
    <col min="12554" max="12554" width="9" style="264" customWidth="1"/>
    <col min="12555" max="12555" width="9.42578125" style="264" bestFit="1" customWidth="1"/>
    <col min="12556" max="12556" width="4.42578125" style="264" customWidth="1"/>
    <col min="12557" max="12557" width="11.28515625" style="264" bestFit="1" customWidth="1"/>
    <col min="12558" max="12558" width="7.28515625" style="264" customWidth="1"/>
    <col min="12559" max="12800" width="8.7109375" style="264"/>
    <col min="12801" max="12801" width="6.28515625" style="264" customWidth="1"/>
    <col min="12802" max="12802" width="11.28515625" style="264" customWidth="1"/>
    <col min="12803" max="12803" width="5.140625" style="264" customWidth="1"/>
    <col min="12804" max="12804" width="10.5703125" style="264" customWidth="1"/>
    <col min="12805" max="12805" width="12.42578125" style="264" customWidth="1"/>
    <col min="12806" max="12807" width="6.28515625" style="264" customWidth="1"/>
    <col min="12808" max="12808" width="3.85546875" style="264" customWidth="1"/>
    <col min="12809" max="12809" width="20.140625" style="264" bestFit="1" customWidth="1"/>
    <col min="12810" max="12810" width="9" style="264" customWidth="1"/>
    <col min="12811" max="12811" width="9.42578125" style="264" bestFit="1" customWidth="1"/>
    <col min="12812" max="12812" width="4.42578125" style="264" customWidth="1"/>
    <col min="12813" max="12813" width="11.28515625" style="264" bestFit="1" customWidth="1"/>
    <col min="12814" max="12814" width="7.28515625" style="264" customWidth="1"/>
    <col min="12815" max="13056" width="8.7109375" style="264"/>
    <col min="13057" max="13057" width="6.28515625" style="264" customWidth="1"/>
    <col min="13058" max="13058" width="11.28515625" style="264" customWidth="1"/>
    <col min="13059" max="13059" width="5.140625" style="264" customWidth="1"/>
    <col min="13060" max="13060" width="10.5703125" style="264" customWidth="1"/>
    <col min="13061" max="13061" width="12.42578125" style="264" customWidth="1"/>
    <col min="13062" max="13063" width="6.28515625" style="264" customWidth="1"/>
    <col min="13064" max="13064" width="3.85546875" style="264" customWidth="1"/>
    <col min="13065" max="13065" width="20.140625" style="264" bestFit="1" customWidth="1"/>
    <col min="13066" max="13066" width="9" style="264" customWidth="1"/>
    <col min="13067" max="13067" width="9.42578125" style="264" bestFit="1" customWidth="1"/>
    <col min="13068" max="13068" width="4.42578125" style="264" customWidth="1"/>
    <col min="13069" max="13069" width="11.28515625" style="264" bestFit="1" customWidth="1"/>
    <col min="13070" max="13070" width="7.28515625" style="264" customWidth="1"/>
    <col min="13071" max="13312" width="8.7109375" style="264"/>
    <col min="13313" max="13313" width="6.28515625" style="264" customWidth="1"/>
    <col min="13314" max="13314" width="11.28515625" style="264" customWidth="1"/>
    <col min="13315" max="13315" width="5.140625" style="264" customWidth="1"/>
    <col min="13316" max="13316" width="10.5703125" style="264" customWidth="1"/>
    <col min="13317" max="13317" width="12.42578125" style="264" customWidth="1"/>
    <col min="13318" max="13319" width="6.28515625" style="264" customWidth="1"/>
    <col min="13320" max="13320" width="3.85546875" style="264" customWidth="1"/>
    <col min="13321" max="13321" width="20.140625" style="264" bestFit="1" customWidth="1"/>
    <col min="13322" max="13322" width="9" style="264" customWidth="1"/>
    <col min="13323" max="13323" width="9.42578125" style="264" bestFit="1" customWidth="1"/>
    <col min="13324" max="13324" width="4.42578125" style="264" customWidth="1"/>
    <col min="13325" max="13325" width="11.28515625" style="264" bestFit="1" customWidth="1"/>
    <col min="13326" max="13326" width="7.28515625" style="264" customWidth="1"/>
    <col min="13327" max="13568" width="8.7109375" style="264"/>
    <col min="13569" max="13569" width="6.28515625" style="264" customWidth="1"/>
    <col min="13570" max="13570" width="11.28515625" style="264" customWidth="1"/>
    <col min="13571" max="13571" width="5.140625" style="264" customWidth="1"/>
    <col min="13572" max="13572" width="10.5703125" style="264" customWidth="1"/>
    <col min="13573" max="13573" width="12.42578125" style="264" customWidth="1"/>
    <col min="13574" max="13575" width="6.28515625" style="264" customWidth="1"/>
    <col min="13576" max="13576" width="3.85546875" style="264" customWidth="1"/>
    <col min="13577" max="13577" width="20.140625" style="264" bestFit="1" customWidth="1"/>
    <col min="13578" max="13578" width="9" style="264" customWidth="1"/>
    <col min="13579" max="13579" width="9.42578125" style="264" bestFit="1" customWidth="1"/>
    <col min="13580" max="13580" width="4.42578125" style="264" customWidth="1"/>
    <col min="13581" max="13581" width="11.28515625" style="264" bestFit="1" customWidth="1"/>
    <col min="13582" max="13582" width="7.28515625" style="264" customWidth="1"/>
    <col min="13583" max="13824" width="8.7109375" style="264"/>
    <col min="13825" max="13825" width="6.28515625" style="264" customWidth="1"/>
    <col min="13826" max="13826" width="11.28515625" style="264" customWidth="1"/>
    <col min="13827" max="13827" width="5.140625" style="264" customWidth="1"/>
    <col min="13828" max="13828" width="10.5703125" style="264" customWidth="1"/>
    <col min="13829" max="13829" width="12.42578125" style="264" customWidth="1"/>
    <col min="13830" max="13831" width="6.28515625" style="264" customWidth="1"/>
    <col min="13832" max="13832" width="3.85546875" style="264" customWidth="1"/>
    <col min="13833" max="13833" width="20.140625" style="264" bestFit="1" customWidth="1"/>
    <col min="13834" max="13834" width="9" style="264" customWidth="1"/>
    <col min="13835" max="13835" width="9.42578125" style="264" bestFit="1" customWidth="1"/>
    <col min="13836" max="13836" width="4.42578125" style="264" customWidth="1"/>
    <col min="13837" max="13837" width="11.28515625" style="264" bestFit="1" customWidth="1"/>
    <col min="13838" max="13838" width="7.28515625" style="264" customWidth="1"/>
    <col min="13839" max="14080" width="8.7109375" style="264"/>
    <col min="14081" max="14081" width="6.28515625" style="264" customWidth="1"/>
    <col min="14082" max="14082" width="11.28515625" style="264" customWidth="1"/>
    <col min="14083" max="14083" width="5.140625" style="264" customWidth="1"/>
    <col min="14084" max="14084" width="10.5703125" style="264" customWidth="1"/>
    <col min="14085" max="14085" width="12.42578125" style="264" customWidth="1"/>
    <col min="14086" max="14087" width="6.28515625" style="264" customWidth="1"/>
    <col min="14088" max="14088" width="3.85546875" style="264" customWidth="1"/>
    <col min="14089" max="14089" width="20.140625" style="264" bestFit="1" customWidth="1"/>
    <col min="14090" max="14090" width="9" style="264" customWidth="1"/>
    <col min="14091" max="14091" width="9.42578125" style="264" bestFit="1" customWidth="1"/>
    <col min="14092" max="14092" width="4.42578125" style="264" customWidth="1"/>
    <col min="14093" max="14093" width="11.28515625" style="264" bestFit="1" customWidth="1"/>
    <col min="14094" max="14094" width="7.28515625" style="264" customWidth="1"/>
    <col min="14095" max="14336" width="8.7109375" style="264"/>
    <col min="14337" max="14337" width="6.28515625" style="264" customWidth="1"/>
    <col min="14338" max="14338" width="11.28515625" style="264" customWidth="1"/>
    <col min="14339" max="14339" width="5.140625" style="264" customWidth="1"/>
    <col min="14340" max="14340" width="10.5703125" style="264" customWidth="1"/>
    <col min="14341" max="14341" width="12.42578125" style="264" customWidth="1"/>
    <col min="14342" max="14343" width="6.28515625" style="264" customWidth="1"/>
    <col min="14344" max="14344" width="3.85546875" style="264" customWidth="1"/>
    <col min="14345" max="14345" width="20.140625" style="264" bestFit="1" customWidth="1"/>
    <col min="14346" max="14346" width="9" style="264" customWidth="1"/>
    <col min="14347" max="14347" width="9.42578125" style="264" bestFit="1" customWidth="1"/>
    <col min="14348" max="14348" width="4.42578125" style="264" customWidth="1"/>
    <col min="14349" max="14349" width="11.28515625" style="264" bestFit="1" customWidth="1"/>
    <col min="14350" max="14350" width="7.28515625" style="264" customWidth="1"/>
    <col min="14351" max="14592" width="8.7109375" style="264"/>
    <col min="14593" max="14593" width="6.28515625" style="264" customWidth="1"/>
    <col min="14594" max="14594" width="11.28515625" style="264" customWidth="1"/>
    <col min="14595" max="14595" width="5.140625" style="264" customWidth="1"/>
    <col min="14596" max="14596" width="10.5703125" style="264" customWidth="1"/>
    <col min="14597" max="14597" width="12.42578125" style="264" customWidth="1"/>
    <col min="14598" max="14599" width="6.28515625" style="264" customWidth="1"/>
    <col min="14600" max="14600" width="3.85546875" style="264" customWidth="1"/>
    <col min="14601" max="14601" width="20.140625" style="264" bestFit="1" customWidth="1"/>
    <col min="14602" max="14602" width="9" style="264" customWidth="1"/>
    <col min="14603" max="14603" width="9.42578125" style="264" bestFit="1" customWidth="1"/>
    <col min="14604" max="14604" width="4.42578125" style="264" customWidth="1"/>
    <col min="14605" max="14605" width="11.28515625" style="264" bestFit="1" customWidth="1"/>
    <col min="14606" max="14606" width="7.28515625" style="264" customWidth="1"/>
    <col min="14607" max="14848" width="8.7109375" style="264"/>
    <col min="14849" max="14849" width="6.28515625" style="264" customWidth="1"/>
    <col min="14850" max="14850" width="11.28515625" style="264" customWidth="1"/>
    <col min="14851" max="14851" width="5.140625" style="264" customWidth="1"/>
    <col min="14852" max="14852" width="10.5703125" style="264" customWidth="1"/>
    <col min="14853" max="14853" width="12.42578125" style="264" customWidth="1"/>
    <col min="14854" max="14855" width="6.28515625" style="264" customWidth="1"/>
    <col min="14856" max="14856" width="3.85546875" style="264" customWidth="1"/>
    <col min="14857" max="14857" width="20.140625" style="264" bestFit="1" customWidth="1"/>
    <col min="14858" max="14858" width="9" style="264" customWidth="1"/>
    <col min="14859" max="14859" width="9.42578125" style="264" bestFit="1" customWidth="1"/>
    <col min="14860" max="14860" width="4.42578125" style="264" customWidth="1"/>
    <col min="14861" max="14861" width="11.28515625" style="264" bestFit="1" customWidth="1"/>
    <col min="14862" max="14862" width="7.28515625" style="264" customWidth="1"/>
    <col min="14863" max="15104" width="8.7109375" style="264"/>
    <col min="15105" max="15105" width="6.28515625" style="264" customWidth="1"/>
    <col min="15106" max="15106" width="11.28515625" style="264" customWidth="1"/>
    <col min="15107" max="15107" width="5.140625" style="264" customWidth="1"/>
    <col min="15108" max="15108" width="10.5703125" style="264" customWidth="1"/>
    <col min="15109" max="15109" width="12.42578125" style="264" customWidth="1"/>
    <col min="15110" max="15111" width="6.28515625" style="264" customWidth="1"/>
    <col min="15112" max="15112" width="3.85546875" style="264" customWidth="1"/>
    <col min="15113" max="15113" width="20.140625" style="264" bestFit="1" customWidth="1"/>
    <col min="15114" max="15114" width="9" style="264" customWidth="1"/>
    <col min="15115" max="15115" width="9.42578125" style="264" bestFit="1" customWidth="1"/>
    <col min="15116" max="15116" width="4.42578125" style="264" customWidth="1"/>
    <col min="15117" max="15117" width="11.28515625" style="264" bestFit="1" customWidth="1"/>
    <col min="15118" max="15118" width="7.28515625" style="264" customWidth="1"/>
    <col min="15119" max="15360" width="8.7109375" style="264"/>
    <col min="15361" max="15361" width="6.28515625" style="264" customWidth="1"/>
    <col min="15362" max="15362" width="11.28515625" style="264" customWidth="1"/>
    <col min="15363" max="15363" width="5.140625" style="264" customWidth="1"/>
    <col min="15364" max="15364" width="10.5703125" style="264" customWidth="1"/>
    <col min="15365" max="15365" width="12.42578125" style="264" customWidth="1"/>
    <col min="15366" max="15367" width="6.28515625" style="264" customWidth="1"/>
    <col min="15368" max="15368" width="3.85546875" style="264" customWidth="1"/>
    <col min="15369" max="15369" width="20.140625" style="264" bestFit="1" customWidth="1"/>
    <col min="15370" max="15370" width="9" style="264" customWidth="1"/>
    <col min="15371" max="15371" width="9.42578125" style="264" bestFit="1" customWidth="1"/>
    <col min="15372" max="15372" width="4.42578125" style="264" customWidth="1"/>
    <col min="15373" max="15373" width="11.28515625" style="264" bestFit="1" customWidth="1"/>
    <col min="15374" max="15374" width="7.28515625" style="264" customWidth="1"/>
    <col min="15375" max="15616" width="8.7109375" style="264"/>
    <col min="15617" max="15617" width="6.28515625" style="264" customWidth="1"/>
    <col min="15618" max="15618" width="11.28515625" style="264" customWidth="1"/>
    <col min="15619" max="15619" width="5.140625" style="264" customWidth="1"/>
    <col min="15620" max="15620" width="10.5703125" style="264" customWidth="1"/>
    <col min="15621" max="15621" width="12.42578125" style="264" customWidth="1"/>
    <col min="15622" max="15623" width="6.28515625" style="264" customWidth="1"/>
    <col min="15624" max="15624" width="3.85546875" style="264" customWidth="1"/>
    <col min="15625" max="15625" width="20.140625" style="264" bestFit="1" customWidth="1"/>
    <col min="15626" max="15626" width="9" style="264" customWidth="1"/>
    <col min="15627" max="15627" width="9.42578125" style="264" bestFit="1" customWidth="1"/>
    <col min="15628" max="15628" width="4.42578125" style="264" customWidth="1"/>
    <col min="15629" max="15629" width="11.28515625" style="264" bestFit="1" customWidth="1"/>
    <col min="15630" max="15630" width="7.28515625" style="264" customWidth="1"/>
    <col min="15631" max="15872" width="8.7109375" style="264"/>
    <col min="15873" max="15873" width="6.28515625" style="264" customWidth="1"/>
    <col min="15874" max="15874" width="11.28515625" style="264" customWidth="1"/>
    <col min="15875" max="15875" width="5.140625" style="264" customWidth="1"/>
    <col min="15876" max="15876" width="10.5703125" style="264" customWidth="1"/>
    <col min="15877" max="15877" width="12.42578125" style="264" customWidth="1"/>
    <col min="15878" max="15879" width="6.28515625" style="264" customWidth="1"/>
    <col min="15880" max="15880" width="3.85546875" style="264" customWidth="1"/>
    <col min="15881" max="15881" width="20.140625" style="264" bestFit="1" customWidth="1"/>
    <col min="15882" max="15882" width="9" style="264" customWidth="1"/>
    <col min="15883" max="15883" width="9.42578125" style="264" bestFit="1" customWidth="1"/>
    <col min="15884" max="15884" width="4.42578125" style="264" customWidth="1"/>
    <col min="15885" max="15885" width="11.28515625" style="264" bestFit="1" customWidth="1"/>
    <col min="15886" max="15886" width="7.28515625" style="264" customWidth="1"/>
    <col min="15887" max="16128" width="8.7109375" style="264"/>
    <col min="16129" max="16129" width="6.28515625" style="264" customWidth="1"/>
    <col min="16130" max="16130" width="11.28515625" style="264" customWidth="1"/>
    <col min="16131" max="16131" width="5.140625" style="264" customWidth="1"/>
    <col min="16132" max="16132" width="10.5703125" style="264" customWidth="1"/>
    <col min="16133" max="16133" width="12.42578125" style="264" customWidth="1"/>
    <col min="16134" max="16135" width="6.28515625" style="264" customWidth="1"/>
    <col min="16136" max="16136" width="3.85546875" style="264" customWidth="1"/>
    <col min="16137" max="16137" width="20.140625" style="264" bestFit="1" customWidth="1"/>
    <col min="16138" max="16138" width="9" style="264" customWidth="1"/>
    <col min="16139" max="16139" width="9.42578125" style="264" bestFit="1" customWidth="1"/>
    <col min="16140" max="16140" width="4.42578125" style="264" customWidth="1"/>
    <col min="16141" max="16141" width="11.28515625" style="264" bestFit="1" customWidth="1"/>
    <col min="16142" max="16142" width="7.28515625" style="264" customWidth="1"/>
    <col min="16143" max="16384" width="8.7109375" style="264"/>
  </cols>
  <sheetData>
    <row r="1" spans="1:14" x14ac:dyDescent="0.2">
      <c r="L1" s="208" t="s">
        <v>376</v>
      </c>
      <c r="M1" s="232"/>
      <c r="N1" s="209"/>
    </row>
    <row r="2" spans="1:14" x14ac:dyDescent="0.2">
      <c r="A2" s="210" t="s">
        <v>377</v>
      </c>
      <c r="B2" s="211"/>
      <c r="L2" s="210" t="s">
        <v>377</v>
      </c>
      <c r="M2" s="233"/>
      <c r="N2" s="211"/>
    </row>
    <row r="3" spans="1:14" x14ac:dyDescent="0.2">
      <c r="A3" s="212" t="s">
        <v>378</v>
      </c>
      <c r="B3" s="212" t="s">
        <v>379</v>
      </c>
      <c r="C3" s="212" t="s">
        <v>380</v>
      </c>
      <c r="D3" s="213"/>
      <c r="E3" s="213"/>
      <c r="F3" s="213"/>
      <c r="G3" s="213"/>
      <c r="H3" s="213"/>
      <c r="I3" s="214" t="s">
        <v>381</v>
      </c>
      <c r="J3" s="215"/>
      <c r="K3" s="214" t="s">
        <v>382</v>
      </c>
      <c r="L3" s="215"/>
      <c r="M3" s="234" t="s">
        <v>383</v>
      </c>
      <c r="N3" s="215"/>
    </row>
    <row r="4" spans="1:14" x14ac:dyDescent="0.2">
      <c r="A4" s="265" t="s">
        <v>384</v>
      </c>
      <c r="B4" s="266" t="s">
        <v>385</v>
      </c>
      <c r="C4" s="266" t="s">
        <v>386</v>
      </c>
      <c r="D4" s="267"/>
      <c r="E4" s="267"/>
      <c r="F4" s="267"/>
      <c r="G4" s="267"/>
      <c r="H4" s="267"/>
      <c r="I4" s="268" t="s">
        <v>2082</v>
      </c>
      <c r="J4" s="269"/>
      <c r="K4" s="268" t="s">
        <v>2083</v>
      </c>
      <c r="L4" s="269"/>
      <c r="M4" s="294">
        <v>46332.99</v>
      </c>
      <c r="N4" s="221">
        <f>VLOOKUP(A4,[1]Bal032022!A:N,14,0)</f>
        <v>0</v>
      </c>
    </row>
    <row r="5" spans="1:14" x14ac:dyDescent="0.2">
      <c r="A5" s="265" t="s">
        <v>389</v>
      </c>
      <c r="B5" s="266" t="s">
        <v>390</v>
      </c>
      <c r="C5" s="210" t="s">
        <v>377</v>
      </c>
      <c r="D5" s="266" t="s">
        <v>391</v>
      </c>
      <c r="E5" s="267"/>
      <c r="F5" s="267"/>
      <c r="G5" s="267"/>
      <c r="H5" s="267"/>
      <c r="I5" s="268" t="s">
        <v>2082</v>
      </c>
      <c r="J5" s="269"/>
      <c r="K5" s="268" t="s">
        <v>2084</v>
      </c>
      <c r="L5" s="269"/>
      <c r="M5" s="294">
        <v>65794.3</v>
      </c>
      <c r="N5" s="221">
        <f>VLOOKUP(A5,[1]Bal032022!A:N,14,0)</f>
        <v>0</v>
      </c>
    </row>
    <row r="6" spans="1:14" x14ac:dyDescent="0.2">
      <c r="A6" s="265" t="s">
        <v>393</v>
      </c>
      <c r="B6" s="266" t="s">
        <v>394</v>
      </c>
      <c r="C6" s="210" t="s">
        <v>377</v>
      </c>
      <c r="D6" s="266" t="s">
        <v>395</v>
      </c>
      <c r="E6" s="267"/>
      <c r="F6" s="267"/>
      <c r="G6" s="267"/>
      <c r="H6" s="267"/>
      <c r="I6" s="268" t="s">
        <v>2085</v>
      </c>
      <c r="J6" s="269"/>
      <c r="K6" s="268" t="s">
        <v>2086</v>
      </c>
      <c r="L6" s="269"/>
      <c r="M6" s="294">
        <v>-82303.78</v>
      </c>
      <c r="N6" s="221">
        <f>VLOOKUP(A6,[1]Bal032022!A:N,14,0)</f>
        <v>0</v>
      </c>
    </row>
    <row r="7" spans="1:14" x14ac:dyDescent="0.2">
      <c r="A7" s="265" t="s">
        <v>398</v>
      </c>
      <c r="B7" s="266" t="s">
        <v>399</v>
      </c>
      <c r="C7" s="210" t="s">
        <v>377</v>
      </c>
      <c r="D7" s="266" t="s">
        <v>395</v>
      </c>
      <c r="E7" s="267"/>
      <c r="F7" s="267"/>
      <c r="G7" s="267"/>
      <c r="H7" s="267"/>
      <c r="I7" s="268" t="s">
        <v>2085</v>
      </c>
      <c r="J7" s="269"/>
      <c r="K7" s="268" t="s">
        <v>2086</v>
      </c>
      <c r="L7" s="269"/>
      <c r="M7" s="294">
        <v>-82303.78</v>
      </c>
      <c r="N7" s="221">
        <f>VLOOKUP(A7,[1]Bal032022!A:N,14,0)</f>
        <v>0</v>
      </c>
    </row>
    <row r="8" spans="1:14" x14ac:dyDescent="0.2">
      <c r="A8" s="265" t="s">
        <v>400</v>
      </c>
      <c r="B8" s="266" t="s">
        <v>401</v>
      </c>
      <c r="C8" s="210" t="s">
        <v>377</v>
      </c>
      <c r="D8" s="266" t="s">
        <v>402</v>
      </c>
      <c r="E8" s="267"/>
      <c r="F8" s="267"/>
      <c r="G8" s="267"/>
      <c r="H8" s="267"/>
      <c r="I8" s="268" t="s">
        <v>403</v>
      </c>
      <c r="J8" s="269"/>
      <c r="K8" s="268" t="s">
        <v>403</v>
      </c>
      <c r="L8" s="269"/>
      <c r="M8" s="294">
        <v>0</v>
      </c>
      <c r="N8" s="221">
        <f>VLOOKUP(A8,[1]Bal032022!A:N,14,0)</f>
        <v>0</v>
      </c>
    </row>
    <row r="9" spans="1:14" x14ac:dyDescent="0.2">
      <c r="A9" s="222" t="s">
        <v>404</v>
      </c>
      <c r="B9" s="223" t="s">
        <v>405</v>
      </c>
      <c r="C9" s="210" t="s">
        <v>377</v>
      </c>
      <c r="D9" s="223" t="s">
        <v>406</v>
      </c>
      <c r="E9" s="224"/>
      <c r="F9" s="224"/>
      <c r="G9" s="224"/>
      <c r="H9" s="224"/>
      <c r="I9" s="225" t="s">
        <v>403</v>
      </c>
      <c r="J9" s="226"/>
      <c r="K9" s="225" t="s">
        <v>403</v>
      </c>
      <c r="L9" s="226"/>
      <c r="M9" s="235">
        <v>0</v>
      </c>
      <c r="N9" s="221">
        <f>VLOOKUP(A9,[1]Bal032022!A:N,14,0)</f>
        <v>0</v>
      </c>
    </row>
    <row r="10" spans="1:14" x14ac:dyDescent="0.2">
      <c r="A10" s="265" t="s">
        <v>377</v>
      </c>
      <c r="B10" s="266" t="s">
        <v>377</v>
      </c>
      <c r="C10" s="210" t="s">
        <v>377</v>
      </c>
      <c r="D10" s="266" t="s">
        <v>377</v>
      </c>
      <c r="E10" s="267"/>
      <c r="F10" s="267"/>
      <c r="G10" s="267"/>
      <c r="H10" s="267"/>
      <c r="I10" s="267"/>
      <c r="J10" s="267"/>
      <c r="K10" s="267"/>
      <c r="L10" s="267"/>
      <c r="M10" s="233"/>
      <c r="N10" s="221"/>
    </row>
    <row r="11" spans="1:14" x14ac:dyDescent="0.2">
      <c r="A11" s="265" t="s">
        <v>407</v>
      </c>
      <c r="B11" s="266" t="s">
        <v>408</v>
      </c>
      <c r="C11" s="210" t="s">
        <v>377</v>
      </c>
      <c r="D11" s="266" t="s">
        <v>409</v>
      </c>
      <c r="E11" s="267"/>
      <c r="F11" s="267"/>
      <c r="G11" s="267"/>
      <c r="H11" s="267"/>
      <c r="I11" s="268" t="s">
        <v>2087</v>
      </c>
      <c r="J11" s="269"/>
      <c r="K11" s="268" t="s">
        <v>2088</v>
      </c>
      <c r="L11" s="269"/>
      <c r="M11" s="294">
        <v>188200.73</v>
      </c>
      <c r="N11" s="221">
        <f>VLOOKUP(A11,[1]Bal032022!A:N,14,0)</f>
        <v>0</v>
      </c>
    </row>
    <row r="12" spans="1:14" x14ac:dyDescent="0.2">
      <c r="A12" s="222" t="s">
        <v>412</v>
      </c>
      <c r="B12" s="223" t="s">
        <v>413</v>
      </c>
      <c r="C12" s="210" t="s">
        <v>377</v>
      </c>
      <c r="D12" s="223" t="s">
        <v>414</v>
      </c>
      <c r="E12" s="224"/>
      <c r="F12" s="224"/>
      <c r="G12" s="224"/>
      <c r="H12" s="224"/>
      <c r="I12" s="225" t="s">
        <v>2089</v>
      </c>
      <c r="J12" s="226"/>
      <c r="K12" s="225" t="s">
        <v>2090</v>
      </c>
      <c r="L12" s="226"/>
      <c r="M12" s="235">
        <v>175217.34</v>
      </c>
      <c r="N12" s="221">
        <f>VLOOKUP(A12,[1]Bal032022!A:N,14,0)</f>
        <v>0</v>
      </c>
    </row>
    <row r="13" spans="1:14" x14ac:dyDescent="0.2">
      <c r="A13" s="222" t="s">
        <v>417</v>
      </c>
      <c r="B13" s="223" t="s">
        <v>418</v>
      </c>
      <c r="C13" s="210" t="s">
        <v>377</v>
      </c>
      <c r="D13" s="223" t="s">
        <v>419</v>
      </c>
      <c r="E13" s="224"/>
      <c r="F13" s="224"/>
      <c r="G13" s="224"/>
      <c r="H13" s="224"/>
      <c r="I13" s="225" t="s">
        <v>2091</v>
      </c>
      <c r="J13" s="226"/>
      <c r="K13" s="225" t="s">
        <v>2092</v>
      </c>
      <c r="L13" s="226"/>
      <c r="M13" s="235">
        <v>12905.79</v>
      </c>
      <c r="N13" s="221">
        <f>VLOOKUP(A13,[1]Bal032022!A:N,14,0)</f>
        <v>0</v>
      </c>
    </row>
    <row r="14" spans="1:14" x14ac:dyDescent="0.2">
      <c r="A14" s="222" t="s">
        <v>422</v>
      </c>
      <c r="B14" s="223" t="s">
        <v>423</v>
      </c>
      <c r="C14" s="210" t="s">
        <v>377</v>
      </c>
      <c r="D14" s="223" t="s">
        <v>424</v>
      </c>
      <c r="E14" s="224"/>
      <c r="F14" s="224"/>
      <c r="G14" s="224"/>
      <c r="H14" s="224"/>
      <c r="I14" s="225" t="s">
        <v>425</v>
      </c>
      <c r="J14" s="226"/>
      <c r="K14" s="225" t="s">
        <v>426</v>
      </c>
      <c r="L14" s="226"/>
      <c r="M14" s="235">
        <v>-59.95</v>
      </c>
      <c r="N14" s="221">
        <f>VLOOKUP(A14,[1]Bal032022!A:N,14,0)</f>
        <v>0</v>
      </c>
    </row>
    <row r="15" spans="1:14" x14ac:dyDescent="0.2">
      <c r="A15" s="222" t="s">
        <v>427</v>
      </c>
      <c r="B15" s="223" t="s">
        <v>428</v>
      </c>
      <c r="C15" s="210" t="s">
        <v>377</v>
      </c>
      <c r="D15" s="223" t="s">
        <v>429</v>
      </c>
      <c r="E15" s="224"/>
      <c r="F15" s="224"/>
      <c r="G15" s="224"/>
      <c r="H15" s="224"/>
      <c r="I15" s="225" t="s">
        <v>430</v>
      </c>
      <c r="J15" s="226"/>
      <c r="K15" s="225" t="s">
        <v>431</v>
      </c>
      <c r="L15" s="226"/>
      <c r="M15" s="235">
        <v>137.55000000000001</v>
      </c>
      <c r="N15" s="221">
        <f>VLOOKUP(A15,[1]Bal032022!A:N,14,0)</f>
        <v>0</v>
      </c>
    </row>
    <row r="16" spans="1:14" x14ac:dyDescent="0.2">
      <c r="A16" s="265" t="s">
        <v>377</v>
      </c>
      <c r="B16" s="266" t="s">
        <v>377</v>
      </c>
      <c r="C16" s="210" t="s">
        <v>377</v>
      </c>
      <c r="D16" s="266" t="s">
        <v>377</v>
      </c>
      <c r="E16" s="267"/>
      <c r="F16" s="267"/>
      <c r="G16" s="267"/>
      <c r="H16" s="267"/>
      <c r="I16" s="267"/>
      <c r="J16" s="267"/>
      <c r="K16" s="267"/>
      <c r="L16" s="267"/>
      <c r="M16" s="233"/>
      <c r="N16" s="221"/>
    </row>
    <row r="17" spans="1:14" x14ac:dyDescent="0.2">
      <c r="A17" s="265" t="s">
        <v>432</v>
      </c>
      <c r="B17" s="266" t="s">
        <v>433</v>
      </c>
      <c r="C17" s="210" t="s">
        <v>377</v>
      </c>
      <c r="D17" s="266" t="s">
        <v>434</v>
      </c>
      <c r="E17" s="267"/>
      <c r="F17" s="267"/>
      <c r="G17" s="267"/>
      <c r="H17" s="267"/>
      <c r="I17" s="268" t="s">
        <v>2093</v>
      </c>
      <c r="J17" s="269"/>
      <c r="K17" s="268" t="s">
        <v>2094</v>
      </c>
      <c r="L17" s="269"/>
      <c r="M17" s="294">
        <v>1027.4000000000001</v>
      </c>
      <c r="N17" s="221">
        <f>VLOOKUP(A17,[1]Bal032022!A:N,14,0)</f>
        <v>0</v>
      </c>
    </row>
    <row r="18" spans="1:14" x14ac:dyDescent="0.2">
      <c r="A18" s="222" t="s">
        <v>437</v>
      </c>
      <c r="B18" s="223" t="s">
        <v>438</v>
      </c>
      <c r="C18" s="210" t="s">
        <v>377</v>
      </c>
      <c r="D18" s="223" t="s">
        <v>439</v>
      </c>
      <c r="E18" s="224"/>
      <c r="F18" s="224"/>
      <c r="G18" s="224"/>
      <c r="H18" s="224"/>
      <c r="I18" s="225" t="s">
        <v>2095</v>
      </c>
      <c r="J18" s="226"/>
      <c r="K18" s="225" t="s">
        <v>2095</v>
      </c>
      <c r="L18" s="226"/>
      <c r="M18" s="235">
        <v>0</v>
      </c>
      <c r="N18" s="221" t="e">
        <f>VLOOKUP(A18,[1]Bal032022!A:N,14,0)</f>
        <v>#N/A</v>
      </c>
    </row>
    <row r="19" spans="1:14" x14ac:dyDescent="0.2">
      <c r="A19" s="222" t="s">
        <v>441</v>
      </c>
      <c r="B19" s="223" t="s">
        <v>442</v>
      </c>
      <c r="C19" s="210" t="s">
        <v>377</v>
      </c>
      <c r="D19" s="223" t="s">
        <v>443</v>
      </c>
      <c r="E19" s="224"/>
      <c r="F19" s="224"/>
      <c r="G19" s="224"/>
      <c r="H19" s="224"/>
      <c r="I19" s="225" t="s">
        <v>2096</v>
      </c>
      <c r="J19" s="226"/>
      <c r="K19" s="225" t="s">
        <v>2097</v>
      </c>
      <c r="L19" s="226"/>
      <c r="M19" s="235">
        <v>1027.4000000000001</v>
      </c>
      <c r="N19" s="221" t="e">
        <f>VLOOKUP(A19,[1]Bal032022!A:N,14,0)</f>
        <v>#N/A</v>
      </c>
    </row>
    <row r="20" spans="1:14" x14ac:dyDescent="0.2">
      <c r="A20" s="265" t="s">
        <v>377</v>
      </c>
      <c r="B20" s="266" t="s">
        <v>377</v>
      </c>
      <c r="C20" s="210" t="s">
        <v>377</v>
      </c>
      <c r="D20" s="266" t="s">
        <v>377</v>
      </c>
      <c r="E20" s="267"/>
      <c r="F20" s="267"/>
      <c r="G20" s="267"/>
      <c r="H20" s="267"/>
      <c r="I20" s="267"/>
      <c r="J20" s="267"/>
      <c r="K20" s="267"/>
      <c r="L20" s="267"/>
      <c r="M20" s="233"/>
      <c r="N20" s="221"/>
    </row>
    <row r="21" spans="1:14" x14ac:dyDescent="0.2">
      <c r="A21" s="265" t="s">
        <v>446</v>
      </c>
      <c r="B21" s="266" t="s">
        <v>447</v>
      </c>
      <c r="C21" s="210" t="s">
        <v>377</v>
      </c>
      <c r="D21" s="266" t="s">
        <v>448</v>
      </c>
      <c r="E21" s="267"/>
      <c r="F21" s="267"/>
      <c r="G21" s="267"/>
      <c r="H21" s="267"/>
      <c r="I21" s="268" t="s">
        <v>2098</v>
      </c>
      <c r="J21" s="269"/>
      <c r="K21" s="268" t="s">
        <v>2099</v>
      </c>
      <c r="L21" s="269"/>
      <c r="M21" s="294">
        <v>-7981.46</v>
      </c>
      <c r="N21" s="221">
        <f>VLOOKUP(A21,[1]Bal032022!A:N,14,0)</f>
        <v>0</v>
      </c>
    </row>
    <row r="22" spans="1:14" x14ac:dyDescent="0.2">
      <c r="A22" s="222" t="s">
        <v>451</v>
      </c>
      <c r="B22" s="223" t="s">
        <v>452</v>
      </c>
      <c r="C22" s="210" t="s">
        <v>377</v>
      </c>
      <c r="D22" s="223" t="s">
        <v>453</v>
      </c>
      <c r="E22" s="224"/>
      <c r="F22" s="224"/>
      <c r="G22" s="224"/>
      <c r="H22" s="224"/>
      <c r="I22" s="225" t="s">
        <v>2100</v>
      </c>
      <c r="J22" s="226"/>
      <c r="K22" s="225" t="s">
        <v>2101</v>
      </c>
      <c r="L22" s="226"/>
      <c r="M22" s="235">
        <v>-311529.75</v>
      </c>
      <c r="N22" s="221">
        <f>VLOOKUP(A22,[1]Bal032022!A:N,14,0)</f>
        <v>0</v>
      </c>
    </row>
    <row r="23" spans="1:14" x14ac:dyDescent="0.2">
      <c r="A23" s="222" t="s">
        <v>456</v>
      </c>
      <c r="B23" s="223" t="s">
        <v>457</v>
      </c>
      <c r="C23" s="210" t="s">
        <v>377</v>
      </c>
      <c r="D23" s="223" t="s">
        <v>458</v>
      </c>
      <c r="E23" s="224"/>
      <c r="F23" s="224"/>
      <c r="G23" s="224"/>
      <c r="H23" s="224"/>
      <c r="I23" s="225" t="s">
        <v>2102</v>
      </c>
      <c r="J23" s="226"/>
      <c r="K23" s="225" t="s">
        <v>2103</v>
      </c>
      <c r="L23" s="226"/>
      <c r="M23" s="235">
        <v>-169.58</v>
      </c>
      <c r="N23" s="221">
        <f>VLOOKUP(A23,[1]Bal032022!A:N,14,0)</f>
        <v>0</v>
      </c>
    </row>
    <row r="24" spans="1:14" x14ac:dyDescent="0.2">
      <c r="A24" s="222" t="s">
        <v>460</v>
      </c>
      <c r="B24" s="223" t="s">
        <v>461</v>
      </c>
      <c r="C24" s="210" t="s">
        <v>377</v>
      </c>
      <c r="D24" s="223" t="s">
        <v>462</v>
      </c>
      <c r="E24" s="224"/>
      <c r="F24" s="224"/>
      <c r="G24" s="224"/>
      <c r="H24" s="224"/>
      <c r="I24" s="225" t="s">
        <v>2104</v>
      </c>
      <c r="J24" s="226"/>
      <c r="K24" s="225" t="s">
        <v>2105</v>
      </c>
      <c r="L24" s="226"/>
      <c r="M24" s="235">
        <v>17325.240000000002</v>
      </c>
      <c r="N24" s="221">
        <f>VLOOKUP(A24,[1]Bal032022!A:N,14,0)</f>
        <v>0</v>
      </c>
    </row>
    <row r="25" spans="1:14" x14ac:dyDescent="0.2">
      <c r="A25" s="222" t="s">
        <v>465</v>
      </c>
      <c r="B25" s="223" t="s">
        <v>466</v>
      </c>
      <c r="C25" s="210" t="s">
        <v>377</v>
      </c>
      <c r="D25" s="223" t="s">
        <v>467</v>
      </c>
      <c r="E25" s="224"/>
      <c r="F25" s="224"/>
      <c r="G25" s="224"/>
      <c r="H25" s="224"/>
      <c r="I25" s="225" t="s">
        <v>2106</v>
      </c>
      <c r="J25" s="226"/>
      <c r="K25" s="225" t="s">
        <v>2107</v>
      </c>
      <c r="L25" s="226"/>
      <c r="M25" s="235">
        <v>276924.26</v>
      </c>
      <c r="N25" s="221">
        <f>VLOOKUP(A25,[1]Bal032022!A:N,14,0)</f>
        <v>0</v>
      </c>
    </row>
    <row r="26" spans="1:14" x14ac:dyDescent="0.2">
      <c r="A26" s="222" t="s">
        <v>470</v>
      </c>
      <c r="B26" s="223" t="s">
        <v>471</v>
      </c>
      <c r="C26" s="210" t="s">
        <v>377</v>
      </c>
      <c r="D26" s="223" t="s">
        <v>472</v>
      </c>
      <c r="E26" s="224"/>
      <c r="F26" s="224"/>
      <c r="G26" s="224"/>
      <c r="H26" s="224"/>
      <c r="I26" s="225" t="s">
        <v>2108</v>
      </c>
      <c r="J26" s="226"/>
      <c r="K26" s="225" t="s">
        <v>2109</v>
      </c>
      <c r="L26" s="226"/>
      <c r="M26" s="235">
        <v>9468.3700000000008</v>
      </c>
      <c r="N26" s="221">
        <f>VLOOKUP(A26,[1]Bal032022!A:N,14,0)</f>
        <v>0</v>
      </c>
    </row>
    <row r="27" spans="1:14" x14ac:dyDescent="0.2">
      <c r="A27" s="265" t="s">
        <v>377</v>
      </c>
      <c r="B27" s="266" t="s">
        <v>377</v>
      </c>
      <c r="C27" s="210" t="s">
        <v>377</v>
      </c>
      <c r="D27" s="266" t="s">
        <v>377</v>
      </c>
      <c r="E27" s="267"/>
      <c r="F27" s="267"/>
      <c r="G27" s="267"/>
      <c r="H27" s="267"/>
      <c r="I27" s="267"/>
      <c r="J27" s="267"/>
      <c r="K27" s="267"/>
      <c r="L27" s="267"/>
      <c r="M27" s="233"/>
      <c r="N27" s="221"/>
    </row>
    <row r="28" spans="1:14" x14ac:dyDescent="0.2">
      <c r="A28" s="265" t="s">
        <v>475</v>
      </c>
      <c r="B28" s="266" t="s">
        <v>476</v>
      </c>
      <c r="C28" s="210" t="s">
        <v>377</v>
      </c>
      <c r="D28" s="266" t="s">
        <v>477</v>
      </c>
      <c r="E28" s="267"/>
      <c r="F28" s="267"/>
      <c r="G28" s="267"/>
      <c r="H28" s="267"/>
      <c r="I28" s="268" t="s">
        <v>2110</v>
      </c>
      <c r="J28" s="269"/>
      <c r="K28" s="268" t="s">
        <v>2111</v>
      </c>
      <c r="L28" s="269"/>
      <c r="M28" s="294">
        <v>-263550.45</v>
      </c>
      <c r="N28" s="221">
        <f>VLOOKUP(A28,[1]Bal032022!A:N,14,0)</f>
        <v>0</v>
      </c>
    </row>
    <row r="29" spans="1:14" x14ac:dyDescent="0.2">
      <c r="A29" s="222" t="s">
        <v>480</v>
      </c>
      <c r="B29" s="223" t="s">
        <v>481</v>
      </c>
      <c r="C29" s="210" t="s">
        <v>377</v>
      </c>
      <c r="D29" s="223" t="s">
        <v>482</v>
      </c>
      <c r="E29" s="224"/>
      <c r="F29" s="224"/>
      <c r="G29" s="224"/>
      <c r="H29" s="224"/>
      <c r="I29" s="225" t="s">
        <v>2112</v>
      </c>
      <c r="J29" s="226"/>
      <c r="K29" s="225" t="s">
        <v>2113</v>
      </c>
      <c r="L29" s="226"/>
      <c r="M29" s="235">
        <v>-2213.6999999999998</v>
      </c>
      <c r="N29" s="221">
        <f>VLOOKUP(A29,[1]Bal032022!A:N,14,0)</f>
        <v>0</v>
      </c>
    </row>
    <row r="30" spans="1:14" x14ac:dyDescent="0.2">
      <c r="A30" s="222" t="s">
        <v>484</v>
      </c>
      <c r="B30" s="223" t="s">
        <v>485</v>
      </c>
      <c r="C30" s="210" t="s">
        <v>377</v>
      </c>
      <c r="D30" s="223" t="s">
        <v>486</v>
      </c>
      <c r="E30" s="224"/>
      <c r="F30" s="224"/>
      <c r="G30" s="224"/>
      <c r="H30" s="224"/>
      <c r="I30" s="225" t="s">
        <v>2114</v>
      </c>
      <c r="J30" s="226"/>
      <c r="K30" s="225" t="s">
        <v>2115</v>
      </c>
      <c r="L30" s="226"/>
      <c r="M30" s="235">
        <v>-13.72</v>
      </c>
      <c r="N30" s="221">
        <f>VLOOKUP(A30,[1]Bal032022!A:N,14,0)</f>
        <v>0</v>
      </c>
    </row>
    <row r="31" spans="1:14" x14ac:dyDescent="0.2">
      <c r="A31" s="222" t="s">
        <v>488</v>
      </c>
      <c r="B31" s="223" t="s">
        <v>489</v>
      </c>
      <c r="C31" s="210" t="s">
        <v>377</v>
      </c>
      <c r="D31" s="223" t="s">
        <v>490</v>
      </c>
      <c r="E31" s="224"/>
      <c r="F31" s="224"/>
      <c r="G31" s="224"/>
      <c r="H31" s="224"/>
      <c r="I31" s="225" t="s">
        <v>2116</v>
      </c>
      <c r="J31" s="226"/>
      <c r="K31" s="225" t="s">
        <v>2117</v>
      </c>
      <c r="L31" s="226"/>
      <c r="M31" s="235">
        <v>-326.14</v>
      </c>
      <c r="N31" s="221">
        <f>VLOOKUP(A31,[1]Bal032022!A:N,14,0)</f>
        <v>0</v>
      </c>
    </row>
    <row r="32" spans="1:14" x14ac:dyDescent="0.2">
      <c r="A32" s="222" t="s">
        <v>496</v>
      </c>
      <c r="B32" s="223" t="s">
        <v>497</v>
      </c>
      <c r="C32" s="210" t="s">
        <v>377</v>
      </c>
      <c r="D32" s="223" t="s">
        <v>498</v>
      </c>
      <c r="E32" s="224"/>
      <c r="F32" s="224"/>
      <c r="G32" s="224"/>
      <c r="H32" s="224"/>
      <c r="I32" s="225" t="s">
        <v>2118</v>
      </c>
      <c r="J32" s="226"/>
      <c r="K32" s="225" t="s">
        <v>2119</v>
      </c>
      <c r="L32" s="226"/>
      <c r="M32" s="235">
        <v>-244076.9</v>
      </c>
      <c r="N32" s="221">
        <f>VLOOKUP(A32,[1]Bal032022!A:N,14,0)</f>
        <v>0</v>
      </c>
    </row>
    <row r="33" spans="1:14" x14ac:dyDescent="0.2">
      <c r="A33" s="222" t="s">
        <v>501</v>
      </c>
      <c r="B33" s="223" t="s">
        <v>502</v>
      </c>
      <c r="C33" s="210" t="s">
        <v>377</v>
      </c>
      <c r="D33" s="223" t="s">
        <v>503</v>
      </c>
      <c r="E33" s="224"/>
      <c r="F33" s="224"/>
      <c r="G33" s="224"/>
      <c r="H33" s="224"/>
      <c r="I33" s="225" t="s">
        <v>2120</v>
      </c>
      <c r="J33" s="226"/>
      <c r="K33" s="225" t="s">
        <v>2121</v>
      </c>
      <c r="L33" s="226"/>
      <c r="M33" s="235">
        <v>-16919.990000000002</v>
      </c>
      <c r="N33" s="221" t="e">
        <f>VLOOKUP(A33,[1]Bal032022!A:N,14,0)</f>
        <v>#N/A</v>
      </c>
    </row>
    <row r="34" spans="1:14" x14ac:dyDescent="0.2">
      <c r="A34" s="265" t="s">
        <v>377</v>
      </c>
      <c r="B34" s="266" t="s">
        <v>377</v>
      </c>
      <c r="C34" s="210" t="s">
        <v>377</v>
      </c>
      <c r="D34" s="266" t="s">
        <v>377</v>
      </c>
      <c r="E34" s="267"/>
      <c r="F34" s="267"/>
      <c r="G34" s="267"/>
      <c r="H34" s="267"/>
      <c r="I34" s="267"/>
      <c r="J34" s="267"/>
      <c r="K34" s="267"/>
      <c r="L34" s="267"/>
      <c r="M34" s="233"/>
      <c r="N34" s="221"/>
    </row>
    <row r="35" spans="1:14" x14ac:dyDescent="0.2">
      <c r="A35" s="265" t="s">
        <v>512</v>
      </c>
      <c r="B35" s="266" t="s">
        <v>513</v>
      </c>
      <c r="C35" s="210" t="s">
        <v>377</v>
      </c>
      <c r="D35" s="266" t="s">
        <v>514</v>
      </c>
      <c r="E35" s="267"/>
      <c r="F35" s="267"/>
      <c r="G35" s="267"/>
      <c r="H35" s="267"/>
      <c r="I35" s="268" t="s">
        <v>2122</v>
      </c>
      <c r="J35" s="269"/>
      <c r="K35" s="268" t="s">
        <v>2123</v>
      </c>
      <c r="L35" s="269"/>
      <c r="M35" s="294">
        <v>148098.07999999999</v>
      </c>
      <c r="N35" s="221">
        <f>VLOOKUP(A35,[1]Bal032022!A:N,14,0)</f>
        <v>0</v>
      </c>
    </row>
    <row r="36" spans="1:14" x14ac:dyDescent="0.2">
      <c r="A36" s="265" t="s">
        <v>517</v>
      </c>
      <c r="B36" s="266" t="s">
        <v>518</v>
      </c>
      <c r="C36" s="210" t="s">
        <v>377</v>
      </c>
      <c r="D36" s="266" t="s">
        <v>519</v>
      </c>
      <c r="E36" s="267"/>
      <c r="F36" s="267"/>
      <c r="G36" s="267"/>
      <c r="H36" s="267"/>
      <c r="I36" s="268" t="s">
        <v>2124</v>
      </c>
      <c r="J36" s="269"/>
      <c r="K36" s="268" t="s">
        <v>2125</v>
      </c>
      <c r="L36" s="269"/>
      <c r="M36" s="294">
        <v>127453.28</v>
      </c>
      <c r="N36" s="221">
        <f>VLOOKUP(A36,[1]Bal032022!A:N,14,0)</f>
        <v>0</v>
      </c>
    </row>
    <row r="37" spans="1:14" x14ac:dyDescent="0.2">
      <c r="A37" s="265" t="s">
        <v>522</v>
      </c>
      <c r="B37" s="266" t="s">
        <v>523</v>
      </c>
      <c r="C37" s="210" t="s">
        <v>377</v>
      </c>
      <c r="D37" s="266" t="s">
        <v>524</v>
      </c>
      <c r="E37" s="267"/>
      <c r="F37" s="267"/>
      <c r="G37" s="267"/>
      <c r="H37" s="267"/>
      <c r="I37" s="268" t="s">
        <v>2124</v>
      </c>
      <c r="J37" s="269"/>
      <c r="K37" s="268" t="s">
        <v>2125</v>
      </c>
      <c r="L37" s="269"/>
      <c r="M37" s="294">
        <v>127453.28</v>
      </c>
      <c r="N37" s="221">
        <f>VLOOKUP(A37,[1]Bal032022!A:N,14,0)</f>
        <v>0</v>
      </c>
    </row>
    <row r="38" spans="1:14" x14ac:dyDescent="0.2">
      <c r="A38" s="222" t="s">
        <v>525</v>
      </c>
      <c r="B38" s="223" t="s">
        <v>526</v>
      </c>
      <c r="C38" s="210" t="s">
        <v>377</v>
      </c>
      <c r="D38" s="223" t="s">
        <v>527</v>
      </c>
      <c r="E38" s="224"/>
      <c r="F38" s="224"/>
      <c r="G38" s="224"/>
      <c r="H38" s="224"/>
      <c r="I38" s="225" t="s">
        <v>2126</v>
      </c>
      <c r="J38" s="226"/>
      <c r="K38" s="225" t="s">
        <v>2127</v>
      </c>
      <c r="L38" s="226"/>
      <c r="M38" s="235">
        <v>113000</v>
      </c>
      <c r="N38" s="221">
        <f>VLOOKUP(A38,[1]Bal032022!A:N,14,0)</f>
        <v>0</v>
      </c>
    </row>
    <row r="39" spans="1:14" x14ac:dyDescent="0.2">
      <c r="A39" s="222" t="s">
        <v>530</v>
      </c>
      <c r="B39" s="223" t="s">
        <v>531</v>
      </c>
      <c r="C39" s="210" t="s">
        <v>377</v>
      </c>
      <c r="D39" s="223" t="s">
        <v>532</v>
      </c>
      <c r="E39" s="224"/>
      <c r="F39" s="224"/>
      <c r="G39" s="224"/>
      <c r="H39" s="224"/>
      <c r="I39" s="225" t="s">
        <v>2128</v>
      </c>
      <c r="J39" s="226"/>
      <c r="K39" s="225" t="s">
        <v>2129</v>
      </c>
      <c r="L39" s="226"/>
      <c r="M39" s="235">
        <v>2620.1999999999998</v>
      </c>
      <c r="N39" s="221">
        <f>VLOOKUP(A39,[1]Bal032022!A:N,14,0)</f>
        <v>0</v>
      </c>
    </row>
    <row r="40" spans="1:14" x14ac:dyDescent="0.2">
      <c r="A40" s="222" t="s">
        <v>535</v>
      </c>
      <c r="B40" s="223" t="s">
        <v>536</v>
      </c>
      <c r="C40" s="210" t="s">
        <v>377</v>
      </c>
      <c r="D40" s="223" t="s">
        <v>537</v>
      </c>
      <c r="E40" s="224"/>
      <c r="F40" s="224"/>
      <c r="G40" s="224"/>
      <c r="H40" s="224"/>
      <c r="I40" s="225" t="s">
        <v>2130</v>
      </c>
      <c r="J40" s="226"/>
      <c r="K40" s="225" t="s">
        <v>538</v>
      </c>
      <c r="L40" s="226"/>
      <c r="M40" s="235">
        <v>8025.27</v>
      </c>
      <c r="N40" s="221">
        <f>VLOOKUP(A40,[1]Bal032022!A:N,14,0)</f>
        <v>0</v>
      </c>
    </row>
    <row r="41" spans="1:14" x14ac:dyDescent="0.2">
      <c r="A41" s="222" t="s">
        <v>540</v>
      </c>
      <c r="B41" s="223" t="s">
        <v>541</v>
      </c>
      <c r="C41" s="210" t="s">
        <v>377</v>
      </c>
      <c r="D41" s="223" t="s">
        <v>542</v>
      </c>
      <c r="E41" s="224"/>
      <c r="F41" s="224"/>
      <c r="G41" s="224"/>
      <c r="H41" s="224"/>
      <c r="I41" s="225" t="s">
        <v>2131</v>
      </c>
      <c r="J41" s="226"/>
      <c r="K41" s="225" t="s">
        <v>2132</v>
      </c>
      <c r="L41" s="226"/>
      <c r="M41" s="235">
        <v>3807.81</v>
      </c>
      <c r="N41" s="221">
        <f>VLOOKUP(A41,[1]Bal032022!A:N,14,0)</f>
        <v>0</v>
      </c>
    </row>
    <row r="42" spans="1:14" x14ac:dyDescent="0.2">
      <c r="A42" s="265" t="s">
        <v>377</v>
      </c>
      <c r="B42" s="266" t="s">
        <v>377</v>
      </c>
      <c r="C42" s="210" t="s">
        <v>377</v>
      </c>
      <c r="D42" s="266" t="s">
        <v>377</v>
      </c>
      <c r="E42" s="267"/>
      <c r="F42" s="267"/>
      <c r="G42" s="267"/>
      <c r="H42" s="267"/>
      <c r="I42" s="267"/>
      <c r="J42" s="267"/>
      <c r="K42" s="267"/>
      <c r="L42" s="267"/>
      <c r="M42" s="233"/>
      <c r="N42" s="221"/>
    </row>
    <row r="43" spans="1:14" x14ac:dyDescent="0.2">
      <c r="A43" s="265" t="s">
        <v>545</v>
      </c>
      <c r="B43" s="266" t="s">
        <v>546</v>
      </c>
      <c r="C43" s="210" t="s">
        <v>377</v>
      </c>
      <c r="D43" s="266" t="s">
        <v>547</v>
      </c>
      <c r="E43" s="267"/>
      <c r="F43" s="267"/>
      <c r="G43" s="267"/>
      <c r="H43" s="267"/>
      <c r="I43" s="268" t="s">
        <v>2133</v>
      </c>
      <c r="J43" s="269"/>
      <c r="K43" s="268" t="s">
        <v>2134</v>
      </c>
      <c r="L43" s="269"/>
      <c r="M43" s="294">
        <v>5888.8</v>
      </c>
      <c r="N43" s="221">
        <f>VLOOKUP(A43,[1]Bal032022!A:N,14,0)</f>
        <v>0</v>
      </c>
    </row>
    <row r="44" spans="1:14" x14ac:dyDescent="0.2">
      <c r="A44" s="265" t="s">
        <v>550</v>
      </c>
      <c r="B44" s="266" t="s">
        <v>551</v>
      </c>
      <c r="C44" s="210" t="s">
        <v>377</v>
      </c>
      <c r="D44" s="266" t="s">
        <v>552</v>
      </c>
      <c r="E44" s="267"/>
      <c r="F44" s="267"/>
      <c r="G44" s="267"/>
      <c r="H44" s="267"/>
      <c r="I44" s="268" t="s">
        <v>2133</v>
      </c>
      <c r="J44" s="269"/>
      <c r="K44" s="268" t="s">
        <v>2134</v>
      </c>
      <c r="L44" s="269"/>
      <c r="M44" s="294">
        <v>5888.8</v>
      </c>
      <c r="N44" s="221">
        <f>VLOOKUP(A44,[1]Bal032022!A:N,14,0)</f>
        <v>0</v>
      </c>
    </row>
    <row r="45" spans="1:14" x14ac:dyDescent="0.2">
      <c r="A45" s="222" t="s">
        <v>553</v>
      </c>
      <c r="B45" s="223" t="s">
        <v>554</v>
      </c>
      <c r="C45" s="210" t="s">
        <v>377</v>
      </c>
      <c r="D45" s="223" t="s">
        <v>555</v>
      </c>
      <c r="E45" s="224"/>
      <c r="F45" s="224"/>
      <c r="G45" s="224"/>
      <c r="H45" s="224"/>
      <c r="I45" s="225" t="s">
        <v>2135</v>
      </c>
      <c r="J45" s="226"/>
      <c r="K45" s="225" t="s">
        <v>2135</v>
      </c>
      <c r="L45" s="226"/>
      <c r="M45" s="235">
        <v>0</v>
      </c>
      <c r="N45" s="221">
        <f>VLOOKUP(A45,[1]Bal032022!A:N,14,0)</f>
        <v>0</v>
      </c>
    </row>
    <row r="46" spans="1:14" x14ac:dyDescent="0.2">
      <c r="A46" s="222" t="s">
        <v>557</v>
      </c>
      <c r="B46" s="223" t="s">
        <v>558</v>
      </c>
      <c r="C46" s="210" t="s">
        <v>377</v>
      </c>
      <c r="D46" s="223" t="s">
        <v>559</v>
      </c>
      <c r="E46" s="224"/>
      <c r="F46" s="224"/>
      <c r="G46" s="224"/>
      <c r="H46" s="224"/>
      <c r="I46" s="225" t="s">
        <v>2136</v>
      </c>
      <c r="J46" s="226"/>
      <c r="K46" s="225" t="s">
        <v>2137</v>
      </c>
      <c r="L46" s="226"/>
      <c r="M46" s="235">
        <v>-4282.68</v>
      </c>
      <c r="N46" s="221">
        <f>VLOOKUP(A46,[1]Bal032022!A:N,14,0)</f>
        <v>0</v>
      </c>
    </row>
    <row r="47" spans="1:14" x14ac:dyDescent="0.2">
      <c r="A47" s="222" t="s">
        <v>562</v>
      </c>
      <c r="B47" s="223" t="s">
        <v>563</v>
      </c>
      <c r="C47" s="210" t="s">
        <v>377</v>
      </c>
      <c r="D47" s="223" t="s">
        <v>564</v>
      </c>
      <c r="E47" s="224"/>
      <c r="F47" s="224"/>
      <c r="G47" s="224"/>
      <c r="H47" s="224"/>
      <c r="I47" s="225" t="s">
        <v>2138</v>
      </c>
      <c r="J47" s="226"/>
      <c r="K47" s="225" t="s">
        <v>425</v>
      </c>
      <c r="L47" s="226"/>
      <c r="M47" s="235">
        <v>12293</v>
      </c>
      <c r="N47" s="221" t="e">
        <f>VLOOKUP(A47,[1]Bal032022!A:N,14,0)</f>
        <v>#N/A</v>
      </c>
    </row>
    <row r="48" spans="1:14" x14ac:dyDescent="0.2">
      <c r="A48" s="222" t="s">
        <v>571</v>
      </c>
      <c r="B48" s="223" t="s">
        <v>572</v>
      </c>
      <c r="C48" s="210" t="s">
        <v>377</v>
      </c>
      <c r="D48" s="223" t="s">
        <v>573</v>
      </c>
      <c r="E48" s="224"/>
      <c r="F48" s="224"/>
      <c r="G48" s="224"/>
      <c r="H48" s="224"/>
      <c r="I48" s="225" t="s">
        <v>425</v>
      </c>
      <c r="J48" s="226"/>
      <c r="K48" s="225" t="s">
        <v>2139</v>
      </c>
      <c r="L48" s="226"/>
      <c r="M48" s="235">
        <v>-2121.52</v>
      </c>
      <c r="N48" s="221" t="e">
        <f>VLOOKUP(A48,[1]Bal032022!A:N,14,0)</f>
        <v>#N/A</v>
      </c>
    </row>
    <row r="49" spans="1:14" x14ac:dyDescent="0.2">
      <c r="A49" s="265" t="s">
        <v>377</v>
      </c>
      <c r="B49" s="266" t="s">
        <v>377</v>
      </c>
      <c r="C49" s="210" t="s">
        <v>377</v>
      </c>
      <c r="D49" s="266" t="s">
        <v>377</v>
      </c>
      <c r="E49" s="267"/>
      <c r="F49" s="267"/>
      <c r="G49" s="267"/>
      <c r="H49" s="267"/>
      <c r="I49" s="267"/>
      <c r="J49" s="267"/>
      <c r="K49" s="267"/>
      <c r="L49" s="267"/>
      <c r="M49" s="233"/>
      <c r="N49" s="221"/>
    </row>
    <row r="50" spans="1:14" x14ac:dyDescent="0.2">
      <c r="A50" s="265" t="s">
        <v>575</v>
      </c>
      <c r="B50" s="266" t="s">
        <v>576</v>
      </c>
      <c r="C50" s="210" t="s">
        <v>377</v>
      </c>
      <c r="D50" s="266" t="s">
        <v>577</v>
      </c>
      <c r="E50" s="267"/>
      <c r="F50" s="267"/>
      <c r="G50" s="267"/>
      <c r="H50" s="267"/>
      <c r="I50" s="268" t="s">
        <v>2140</v>
      </c>
      <c r="J50" s="269"/>
      <c r="K50" s="268" t="s">
        <v>1734</v>
      </c>
      <c r="L50" s="269"/>
      <c r="M50" s="294">
        <v>14756</v>
      </c>
      <c r="N50" s="221">
        <f>VLOOKUP(A50,[1]Bal032022!A:N,14,0)</f>
        <v>0</v>
      </c>
    </row>
    <row r="51" spans="1:14" x14ac:dyDescent="0.2">
      <c r="A51" s="265" t="s">
        <v>579</v>
      </c>
      <c r="B51" s="266" t="s">
        <v>580</v>
      </c>
      <c r="C51" s="210" t="s">
        <v>377</v>
      </c>
      <c r="D51" s="266" t="s">
        <v>577</v>
      </c>
      <c r="E51" s="267"/>
      <c r="F51" s="267"/>
      <c r="G51" s="267"/>
      <c r="H51" s="267"/>
      <c r="I51" s="268" t="s">
        <v>2140</v>
      </c>
      <c r="J51" s="269"/>
      <c r="K51" s="268" t="s">
        <v>1734</v>
      </c>
      <c r="L51" s="269"/>
      <c r="M51" s="294">
        <v>14756</v>
      </c>
      <c r="N51" s="221">
        <f>VLOOKUP(A51,[1]Bal032022!A:N,14,0)</f>
        <v>0</v>
      </c>
    </row>
    <row r="52" spans="1:14" x14ac:dyDescent="0.2">
      <c r="A52" s="222" t="s">
        <v>581</v>
      </c>
      <c r="B52" s="223" t="s">
        <v>582</v>
      </c>
      <c r="C52" s="210" t="s">
        <v>377</v>
      </c>
      <c r="D52" s="223" t="s">
        <v>583</v>
      </c>
      <c r="E52" s="224"/>
      <c r="F52" s="224"/>
      <c r="G52" s="224"/>
      <c r="H52" s="224"/>
      <c r="I52" s="225" t="s">
        <v>2140</v>
      </c>
      <c r="J52" s="226"/>
      <c r="K52" s="225" t="s">
        <v>1734</v>
      </c>
      <c r="L52" s="226"/>
      <c r="M52" s="235">
        <v>14756</v>
      </c>
      <c r="N52" s="221">
        <f>VLOOKUP(A52,[1]Bal032022!A:N,14,0)</f>
        <v>0</v>
      </c>
    </row>
    <row r="53" spans="1:14" x14ac:dyDescent="0.2">
      <c r="A53" s="265" t="s">
        <v>377</v>
      </c>
      <c r="B53" s="266" t="s">
        <v>377</v>
      </c>
      <c r="C53" s="210" t="s">
        <v>377</v>
      </c>
      <c r="D53" s="266" t="s">
        <v>377</v>
      </c>
      <c r="E53" s="267"/>
      <c r="F53" s="267"/>
      <c r="G53" s="267"/>
      <c r="H53" s="267"/>
      <c r="I53" s="267"/>
      <c r="J53" s="267"/>
      <c r="K53" s="267"/>
      <c r="L53" s="267"/>
      <c r="M53" s="233"/>
      <c r="N53" s="221"/>
    </row>
    <row r="54" spans="1:14" x14ac:dyDescent="0.2">
      <c r="A54" s="265" t="s">
        <v>584</v>
      </c>
      <c r="B54" s="266" t="s">
        <v>585</v>
      </c>
      <c r="C54" s="210" t="s">
        <v>377</v>
      </c>
      <c r="D54" s="266" t="s">
        <v>586</v>
      </c>
      <c r="E54" s="267"/>
      <c r="F54" s="267"/>
      <c r="G54" s="267"/>
      <c r="H54" s="267"/>
      <c r="I54" s="268" t="s">
        <v>425</v>
      </c>
      <c r="J54" s="269"/>
      <c r="K54" s="268" t="s">
        <v>2141</v>
      </c>
      <c r="L54" s="269"/>
      <c r="M54" s="294">
        <v>-19461.310000000001</v>
      </c>
      <c r="N54" s="221">
        <f>VLOOKUP(A54,[1]Bal032022!A:N,14,0)</f>
        <v>0</v>
      </c>
    </row>
    <row r="55" spans="1:14" x14ac:dyDescent="0.2">
      <c r="A55" s="265" t="s">
        <v>588</v>
      </c>
      <c r="B55" s="266" t="s">
        <v>589</v>
      </c>
      <c r="C55" s="210" t="s">
        <v>377</v>
      </c>
      <c r="D55" s="266" t="s">
        <v>590</v>
      </c>
      <c r="E55" s="267"/>
      <c r="F55" s="267"/>
      <c r="G55" s="267"/>
      <c r="H55" s="267"/>
      <c r="I55" s="268" t="s">
        <v>425</v>
      </c>
      <c r="J55" s="269"/>
      <c r="K55" s="268" t="s">
        <v>2141</v>
      </c>
      <c r="L55" s="269"/>
      <c r="M55" s="294">
        <v>-19461.310000000001</v>
      </c>
      <c r="N55" s="221">
        <f>VLOOKUP(A55,[1]Bal032022!A:N,14,0)</f>
        <v>0</v>
      </c>
    </row>
    <row r="56" spans="1:14" x14ac:dyDescent="0.2">
      <c r="A56" s="265" t="s">
        <v>591</v>
      </c>
      <c r="B56" s="266" t="s">
        <v>592</v>
      </c>
      <c r="C56" s="210" t="s">
        <v>377</v>
      </c>
      <c r="D56" s="266" t="s">
        <v>593</v>
      </c>
      <c r="E56" s="267"/>
      <c r="F56" s="267"/>
      <c r="G56" s="267"/>
      <c r="H56" s="267"/>
      <c r="I56" s="268" t="s">
        <v>425</v>
      </c>
      <c r="J56" s="269"/>
      <c r="K56" s="268" t="s">
        <v>2141</v>
      </c>
      <c r="L56" s="269"/>
      <c r="M56" s="294">
        <v>-19461.310000000001</v>
      </c>
      <c r="N56" s="221">
        <f>VLOOKUP(A56,[1]Bal032022!A:N,14,0)</f>
        <v>0</v>
      </c>
    </row>
    <row r="57" spans="1:14" x14ac:dyDescent="0.2">
      <c r="A57" s="265" t="s">
        <v>594</v>
      </c>
      <c r="B57" s="266" t="s">
        <v>595</v>
      </c>
      <c r="C57" s="210" t="s">
        <v>377</v>
      </c>
      <c r="D57" s="266" t="s">
        <v>596</v>
      </c>
      <c r="E57" s="267"/>
      <c r="F57" s="267"/>
      <c r="G57" s="267"/>
      <c r="H57" s="267"/>
      <c r="I57" s="268" t="s">
        <v>425</v>
      </c>
      <c r="J57" s="269"/>
      <c r="K57" s="268" t="s">
        <v>2141</v>
      </c>
      <c r="L57" s="269"/>
      <c r="M57" s="294">
        <v>-19461.310000000001</v>
      </c>
      <c r="N57" s="221">
        <f>VLOOKUP(A57,[1]Bal032022!A:N,14,0)</f>
        <v>0</v>
      </c>
    </row>
    <row r="58" spans="1:14" x14ac:dyDescent="0.2">
      <c r="A58" s="222" t="s">
        <v>597</v>
      </c>
      <c r="B58" s="223" t="s">
        <v>598</v>
      </c>
      <c r="C58" s="210" t="s">
        <v>377</v>
      </c>
      <c r="D58" s="223" t="s">
        <v>599</v>
      </c>
      <c r="E58" s="224"/>
      <c r="F58" s="224"/>
      <c r="G58" s="224"/>
      <c r="H58" s="224"/>
      <c r="I58" s="225" t="s">
        <v>425</v>
      </c>
      <c r="J58" s="226"/>
      <c r="K58" s="225" t="s">
        <v>2142</v>
      </c>
      <c r="L58" s="226"/>
      <c r="M58" s="235">
        <v>-4438.3500000000004</v>
      </c>
      <c r="N58" s="221">
        <f>VLOOKUP(A58,[1]Bal032022!A:N,14,0)</f>
        <v>0</v>
      </c>
    </row>
    <row r="59" spans="1:14" x14ac:dyDescent="0.2">
      <c r="A59" s="222" t="s">
        <v>601</v>
      </c>
      <c r="B59" s="223" t="s">
        <v>602</v>
      </c>
      <c r="C59" s="210" t="s">
        <v>377</v>
      </c>
      <c r="D59" s="223" t="s">
        <v>603</v>
      </c>
      <c r="E59" s="224"/>
      <c r="F59" s="224"/>
      <c r="G59" s="224"/>
      <c r="H59" s="224"/>
      <c r="I59" s="225" t="s">
        <v>425</v>
      </c>
      <c r="J59" s="226"/>
      <c r="K59" s="225" t="s">
        <v>2143</v>
      </c>
      <c r="L59" s="226"/>
      <c r="M59" s="235">
        <v>-2123.9899999999998</v>
      </c>
      <c r="N59" s="221">
        <f>VLOOKUP(A59,[1]Bal032022!A:N,14,0)</f>
        <v>0</v>
      </c>
    </row>
    <row r="60" spans="1:14" x14ac:dyDescent="0.2">
      <c r="A60" s="222" t="s">
        <v>605</v>
      </c>
      <c r="B60" s="223" t="s">
        <v>606</v>
      </c>
      <c r="C60" s="210" t="s">
        <v>377</v>
      </c>
      <c r="D60" s="223" t="s">
        <v>607</v>
      </c>
      <c r="E60" s="224"/>
      <c r="F60" s="224"/>
      <c r="G60" s="224"/>
      <c r="H60" s="224"/>
      <c r="I60" s="225" t="s">
        <v>425</v>
      </c>
      <c r="J60" s="226"/>
      <c r="K60" s="225" t="s">
        <v>2144</v>
      </c>
      <c r="L60" s="226"/>
      <c r="M60" s="235">
        <v>-12807.37</v>
      </c>
      <c r="N60" s="221">
        <f>VLOOKUP(A60,[1]Bal032022!A:N,14,0)</f>
        <v>0</v>
      </c>
    </row>
    <row r="61" spans="1:14" x14ac:dyDescent="0.2">
      <c r="A61" s="222" t="s">
        <v>609</v>
      </c>
      <c r="B61" s="223" t="s">
        <v>610</v>
      </c>
      <c r="C61" s="210" t="s">
        <v>377</v>
      </c>
      <c r="D61" s="223" t="s">
        <v>611</v>
      </c>
      <c r="E61" s="224"/>
      <c r="F61" s="224"/>
      <c r="G61" s="224"/>
      <c r="H61" s="224"/>
      <c r="I61" s="225" t="s">
        <v>425</v>
      </c>
      <c r="J61" s="226"/>
      <c r="K61" s="225" t="s">
        <v>2145</v>
      </c>
      <c r="L61" s="226"/>
      <c r="M61" s="235">
        <v>-91.6</v>
      </c>
      <c r="N61" s="221">
        <f>VLOOKUP(A61,[1]Bal032022!A:N,14,0)</f>
        <v>0</v>
      </c>
    </row>
    <row r="62" spans="1:14" x14ac:dyDescent="0.2">
      <c r="A62" s="265" t="s">
        <v>377</v>
      </c>
      <c r="B62" s="266" t="s">
        <v>377</v>
      </c>
      <c r="C62" s="210" t="s">
        <v>377</v>
      </c>
      <c r="D62" s="266" t="s">
        <v>377</v>
      </c>
      <c r="E62" s="267"/>
      <c r="F62" s="267"/>
      <c r="G62" s="267"/>
      <c r="H62" s="267"/>
      <c r="I62" s="267"/>
      <c r="J62" s="267"/>
      <c r="K62" s="267"/>
      <c r="L62" s="267"/>
      <c r="M62" s="233"/>
      <c r="N62" s="221"/>
    </row>
    <row r="63" spans="1:14" x14ac:dyDescent="0.2">
      <c r="A63" s="265" t="s">
        <v>613</v>
      </c>
      <c r="B63" s="266" t="s">
        <v>614</v>
      </c>
      <c r="C63" s="266" t="s">
        <v>615</v>
      </c>
      <c r="D63" s="267"/>
      <c r="E63" s="267"/>
      <c r="F63" s="267"/>
      <c r="G63" s="267"/>
      <c r="H63" s="267"/>
      <c r="I63" s="268" t="s">
        <v>2146</v>
      </c>
      <c r="J63" s="269"/>
      <c r="K63" s="268" t="s">
        <v>2147</v>
      </c>
      <c r="L63" s="269"/>
      <c r="M63" s="294">
        <v>46332.99</v>
      </c>
      <c r="N63" s="221">
        <f>VLOOKUP(A63,[1]Bal032022!A:N,14,0)</f>
        <v>0</v>
      </c>
    </row>
    <row r="64" spans="1:14" x14ac:dyDescent="0.2">
      <c r="A64" s="265" t="s">
        <v>618</v>
      </c>
      <c r="B64" s="266" t="s">
        <v>619</v>
      </c>
      <c r="C64" s="210" t="s">
        <v>377</v>
      </c>
      <c r="D64" s="266" t="s">
        <v>620</v>
      </c>
      <c r="E64" s="267"/>
      <c r="F64" s="267"/>
      <c r="G64" s="267"/>
      <c r="H64" s="267"/>
      <c r="I64" s="268" t="s">
        <v>2148</v>
      </c>
      <c r="J64" s="269"/>
      <c r="K64" s="268" t="s">
        <v>2147</v>
      </c>
      <c r="L64" s="269"/>
      <c r="M64" s="294">
        <v>62496.3</v>
      </c>
      <c r="N64" s="221">
        <f>VLOOKUP(A64,[1]Bal032022!A:N,14,0)</f>
        <v>0</v>
      </c>
    </row>
    <row r="65" spans="1:14" x14ac:dyDescent="0.2">
      <c r="A65" s="265" t="s">
        <v>622</v>
      </c>
      <c r="B65" s="266" t="s">
        <v>623</v>
      </c>
      <c r="C65" s="210" t="s">
        <v>377</v>
      </c>
      <c r="D65" s="266" t="s">
        <v>624</v>
      </c>
      <c r="E65" s="267"/>
      <c r="F65" s="267"/>
      <c r="G65" s="267"/>
      <c r="H65" s="267"/>
      <c r="I65" s="268" t="s">
        <v>2148</v>
      </c>
      <c r="J65" s="269"/>
      <c r="K65" s="268" t="s">
        <v>2147</v>
      </c>
      <c r="L65" s="269"/>
      <c r="M65" s="294">
        <v>62496.3</v>
      </c>
      <c r="N65" s="221">
        <f>VLOOKUP(A65,[1]Bal032022!A:N,14,0)</f>
        <v>0</v>
      </c>
    </row>
    <row r="66" spans="1:14" x14ac:dyDescent="0.2">
      <c r="A66" s="265" t="s">
        <v>625</v>
      </c>
      <c r="B66" s="266" t="s">
        <v>626</v>
      </c>
      <c r="C66" s="210" t="s">
        <v>377</v>
      </c>
      <c r="D66" s="266" t="s">
        <v>627</v>
      </c>
      <c r="E66" s="267"/>
      <c r="F66" s="267"/>
      <c r="G66" s="267"/>
      <c r="H66" s="267"/>
      <c r="I66" s="268" t="s">
        <v>2149</v>
      </c>
      <c r="J66" s="269"/>
      <c r="K66" s="268" t="s">
        <v>2150</v>
      </c>
      <c r="L66" s="269"/>
      <c r="M66" s="294">
        <v>52214.3</v>
      </c>
      <c r="N66" s="221">
        <f>VLOOKUP(A66,[1]Bal032022!A:N,14,0)</f>
        <v>0</v>
      </c>
    </row>
    <row r="67" spans="1:14" x14ac:dyDescent="0.2">
      <c r="A67" s="265" t="s">
        <v>630</v>
      </c>
      <c r="B67" s="266" t="s">
        <v>631</v>
      </c>
      <c r="C67" s="210" t="s">
        <v>377</v>
      </c>
      <c r="D67" s="266" t="s">
        <v>627</v>
      </c>
      <c r="E67" s="267"/>
      <c r="F67" s="267"/>
      <c r="G67" s="267"/>
      <c r="H67" s="267"/>
      <c r="I67" s="268" t="s">
        <v>2151</v>
      </c>
      <c r="J67" s="269"/>
      <c r="K67" s="268" t="s">
        <v>2152</v>
      </c>
      <c r="L67" s="269"/>
      <c r="M67" s="294">
        <v>649.42999999999995</v>
      </c>
      <c r="N67" s="221">
        <f>VLOOKUP(A67,[1]Bal032022!A:N,14,0)</f>
        <v>0</v>
      </c>
    </row>
    <row r="68" spans="1:14" x14ac:dyDescent="0.2">
      <c r="A68" s="222" t="s">
        <v>634</v>
      </c>
      <c r="B68" s="223" t="s">
        <v>635</v>
      </c>
      <c r="C68" s="210" t="s">
        <v>377</v>
      </c>
      <c r="D68" s="223" t="s">
        <v>636</v>
      </c>
      <c r="E68" s="224"/>
      <c r="F68" s="224"/>
      <c r="G68" s="224"/>
      <c r="H68" s="224"/>
      <c r="I68" s="225" t="s">
        <v>2153</v>
      </c>
      <c r="J68" s="226"/>
      <c r="K68" s="225" t="s">
        <v>2153</v>
      </c>
      <c r="L68" s="226"/>
      <c r="M68" s="235">
        <v>0</v>
      </c>
      <c r="N68" s="221">
        <f>VLOOKUP(A68,[1]Bal032022!A:N,14,0)</f>
        <v>0</v>
      </c>
    </row>
    <row r="69" spans="1:14" x14ac:dyDescent="0.2">
      <c r="A69" s="222" t="s">
        <v>2154</v>
      </c>
      <c r="B69" s="223" t="s">
        <v>2155</v>
      </c>
      <c r="C69" s="210" t="s">
        <v>377</v>
      </c>
      <c r="D69" s="223" t="s">
        <v>2156</v>
      </c>
      <c r="E69" s="224"/>
      <c r="F69" s="224"/>
      <c r="G69" s="224"/>
      <c r="H69" s="224"/>
      <c r="I69" s="225" t="s">
        <v>2157</v>
      </c>
      <c r="J69" s="226"/>
      <c r="K69" s="225" t="s">
        <v>2157</v>
      </c>
      <c r="L69" s="226"/>
      <c r="M69" s="235">
        <v>0</v>
      </c>
      <c r="N69" s="221" t="e">
        <f>VLOOKUP(A69,[1]Bal032022!A:N,14,0)</f>
        <v>#N/A</v>
      </c>
    </row>
    <row r="70" spans="1:14" x14ac:dyDescent="0.2">
      <c r="A70" s="222" t="s">
        <v>638</v>
      </c>
      <c r="B70" s="223" t="s">
        <v>639</v>
      </c>
      <c r="C70" s="210" t="s">
        <v>377</v>
      </c>
      <c r="D70" s="223" t="s">
        <v>640</v>
      </c>
      <c r="E70" s="224"/>
      <c r="F70" s="224"/>
      <c r="G70" s="224"/>
      <c r="H70" s="224"/>
      <c r="I70" s="225" t="s">
        <v>2158</v>
      </c>
      <c r="J70" s="226"/>
      <c r="K70" s="225" t="s">
        <v>2159</v>
      </c>
      <c r="L70" s="226"/>
      <c r="M70" s="235">
        <v>420</v>
      </c>
      <c r="N70" s="221" t="e">
        <f>VLOOKUP(A70,[1]Bal032022!A:N,14,0)</f>
        <v>#N/A</v>
      </c>
    </row>
    <row r="71" spans="1:14" x14ac:dyDescent="0.2">
      <c r="A71" s="222" t="s">
        <v>642</v>
      </c>
      <c r="B71" s="223" t="s">
        <v>643</v>
      </c>
      <c r="C71" s="210" t="s">
        <v>377</v>
      </c>
      <c r="D71" s="223" t="s">
        <v>644</v>
      </c>
      <c r="E71" s="224"/>
      <c r="F71" s="224"/>
      <c r="G71" s="224"/>
      <c r="H71" s="224"/>
      <c r="I71" s="225" t="s">
        <v>2160</v>
      </c>
      <c r="J71" s="226"/>
      <c r="K71" s="225" t="s">
        <v>2161</v>
      </c>
      <c r="L71" s="226"/>
      <c r="M71" s="235">
        <v>229.43</v>
      </c>
      <c r="N71" s="221">
        <f>VLOOKUP(A71,[1]Bal032022!A:N,14,0)</f>
        <v>0</v>
      </c>
    </row>
    <row r="72" spans="1:14" x14ac:dyDescent="0.2">
      <c r="A72" s="212" t="s">
        <v>378</v>
      </c>
      <c r="B72" s="212" t="s">
        <v>379</v>
      </c>
      <c r="C72" s="212" t="s">
        <v>380</v>
      </c>
      <c r="D72" s="213"/>
      <c r="E72" s="213"/>
      <c r="F72" s="213"/>
      <c r="G72" s="213"/>
      <c r="H72" s="213"/>
      <c r="I72" s="214" t="s">
        <v>381</v>
      </c>
      <c r="J72" s="215"/>
      <c r="K72" s="214" t="s">
        <v>382</v>
      </c>
      <c r="L72" s="215"/>
      <c r="M72" s="234" t="s">
        <v>383</v>
      </c>
      <c r="N72" s="221" t="e">
        <f>VLOOKUP(A72,[1]Bal032022!A:N,14,0)</f>
        <v>#REF!</v>
      </c>
    </row>
    <row r="73" spans="1:14" x14ac:dyDescent="0.2">
      <c r="A73" s="265" t="s">
        <v>377</v>
      </c>
      <c r="B73" s="266" t="s">
        <v>377</v>
      </c>
      <c r="C73" s="210" t="s">
        <v>377</v>
      </c>
      <c r="D73" s="266" t="s">
        <v>377</v>
      </c>
      <c r="E73" s="267"/>
      <c r="F73" s="267"/>
      <c r="G73" s="267"/>
      <c r="H73" s="267"/>
      <c r="I73" s="267"/>
      <c r="J73" s="267"/>
      <c r="K73" s="267"/>
      <c r="L73" s="267"/>
      <c r="M73" s="233"/>
      <c r="N73" s="221"/>
    </row>
    <row r="74" spans="1:14" x14ac:dyDescent="0.2">
      <c r="A74" s="265" t="s">
        <v>651</v>
      </c>
      <c r="B74" s="266" t="s">
        <v>652</v>
      </c>
      <c r="C74" s="210" t="s">
        <v>377</v>
      </c>
      <c r="D74" s="266" t="s">
        <v>653</v>
      </c>
      <c r="E74" s="267"/>
      <c r="F74" s="267"/>
      <c r="G74" s="267"/>
      <c r="H74" s="267"/>
      <c r="I74" s="268" t="s">
        <v>2162</v>
      </c>
      <c r="J74" s="269"/>
      <c r="K74" s="268" t="s">
        <v>2163</v>
      </c>
      <c r="L74" s="269"/>
      <c r="M74" s="294">
        <v>51564.87</v>
      </c>
      <c r="N74" s="221">
        <f>VLOOKUP(A74,[1]Bal032022!A:N,14,0)</f>
        <v>0</v>
      </c>
    </row>
    <row r="75" spans="1:14" x14ac:dyDescent="0.2">
      <c r="A75" s="222" t="s">
        <v>656</v>
      </c>
      <c r="B75" s="223" t="s">
        <v>657</v>
      </c>
      <c r="C75" s="210" t="s">
        <v>377</v>
      </c>
      <c r="D75" s="223" t="s">
        <v>658</v>
      </c>
      <c r="E75" s="224"/>
      <c r="F75" s="224"/>
      <c r="G75" s="224"/>
      <c r="H75" s="224"/>
      <c r="I75" s="225" t="s">
        <v>2164</v>
      </c>
      <c r="J75" s="226"/>
      <c r="K75" s="225" t="s">
        <v>2165</v>
      </c>
      <c r="L75" s="226"/>
      <c r="M75" s="235">
        <v>31648</v>
      </c>
      <c r="N75" s="221">
        <f>VLOOKUP(A75,[1]Bal032022!A:N,14,0)</f>
        <v>0</v>
      </c>
    </row>
    <row r="76" spans="1:14" x14ac:dyDescent="0.2">
      <c r="A76" s="222" t="s">
        <v>661</v>
      </c>
      <c r="B76" s="223" t="s">
        <v>662</v>
      </c>
      <c r="C76" s="210" t="s">
        <v>377</v>
      </c>
      <c r="D76" s="223" t="s">
        <v>663</v>
      </c>
      <c r="E76" s="224"/>
      <c r="F76" s="224"/>
      <c r="G76" s="224"/>
      <c r="H76" s="224"/>
      <c r="I76" s="225" t="s">
        <v>2166</v>
      </c>
      <c r="J76" s="226"/>
      <c r="K76" s="225" t="s">
        <v>2167</v>
      </c>
      <c r="L76" s="226"/>
      <c r="M76" s="235">
        <v>5885.28</v>
      </c>
      <c r="N76" s="221">
        <f>VLOOKUP(A76,[1]Bal032022!A:N,14,0)</f>
        <v>0</v>
      </c>
    </row>
    <row r="77" spans="1:14" x14ac:dyDescent="0.2">
      <c r="A77" s="222" t="s">
        <v>666</v>
      </c>
      <c r="B77" s="223" t="s">
        <v>667</v>
      </c>
      <c r="C77" s="210" t="s">
        <v>377</v>
      </c>
      <c r="D77" s="223" t="s">
        <v>668</v>
      </c>
      <c r="E77" s="224"/>
      <c r="F77" s="224"/>
      <c r="G77" s="224"/>
      <c r="H77" s="224"/>
      <c r="I77" s="225" t="s">
        <v>2168</v>
      </c>
      <c r="J77" s="226"/>
      <c r="K77" s="225" t="s">
        <v>2169</v>
      </c>
      <c r="L77" s="226"/>
      <c r="M77" s="235">
        <v>1548.82</v>
      </c>
      <c r="N77" s="221">
        <f>VLOOKUP(A77,[1]Bal032022!A:N,14,0)</f>
        <v>0</v>
      </c>
    </row>
    <row r="78" spans="1:14" x14ac:dyDescent="0.2">
      <c r="A78" s="222" t="s">
        <v>671</v>
      </c>
      <c r="B78" s="223" t="s">
        <v>672</v>
      </c>
      <c r="C78" s="210" t="s">
        <v>377</v>
      </c>
      <c r="D78" s="223" t="s">
        <v>673</v>
      </c>
      <c r="E78" s="224"/>
      <c r="F78" s="224"/>
      <c r="G78" s="224"/>
      <c r="H78" s="224"/>
      <c r="I78" s="225" t="s">
        <v>2170</v>
      </c>
      <c r="J78" s="226"/>
      <c r="K78" s="225" t="s">
        <v>2171</v>
      </c>
      <c r="L78" s="226"/>
      <c r="M78" s="235">
        <v>826.78</v>
      </c>
      <c r="N78" s="221">
        <f>VLOOKUP(A78,[1]Bal032022!A:N,14,0)</f>
        <v>0</v>
      </c>
    </row>
    <row r="79" spans="1:14" x14ac:dyDescent="0.2">
      <c r="A79" s="222" t="s">
        <v>676</v>
      </c>
      <c r="B79" s="223" t="s">
        <v>677</v>
      </c>
      <c r="C79" s="210" t="s">
        <v>377</v>
      </c>
      <c r="D79" s="223" t="s">
        <v>678</v>
      </c>
      <c r="E79" s="224"/>
      <c r="F79" s="224"/>
      <c r="G79" s="224"/>
      <c r="H79" s="224"/>
      <c r="I79" s="225" t="s">
        <v>2172</v>
      </c>
      <c r="J79" s="226"/>
      <c r="K79" s="225" t="s">
        <v>2173</v>
      </c>
      <c r="L79" s="226"/>
      <c r="M79" s="235">
        <v>193.71</v>
      </c>
      <c r="N79" s="221">
        <f>VLOOKUP(A79,[1]Bal032022!A:N,14,0)</f>
        <v>0</v>
      </c>
    </row>
    <row r="80" spans="1:14" x14ac:dyDescent="0.2">
      <c r="A80" s="222" t="s">
        <v>681</v>
      </c>
      <c r="B80" s="223" t="s">
        <v>682</v>
      </c>
      <c r="C80" s="210" t="s">
        <v>377</v>
      </c>
      <c r="D80" s="223" t="s">
        <v>683</v>
      </c>
      <c r="E80" s="224"/>
      <c r="F80" s="224"/>
      <c r="G80" s="224"/>
      <c r="H80" s="224"/>
      <c r="I80" s="225" t="s">
        <v>2174</v>
      </c>
      <c r="J80" s="226"/>
      <c r="K80" s="225" t="s">
        <v>2175</v>
      </c>
      <c r="L80" s="226"/>
      <c r="M80" s="235">
        <v>103.36</v>
      </c>
      <c r="N80" s="221">
        <f>VLOOKUP(A80,[1]Bal032022!A:N,14,0)</f>
        <v>0</v>
      </c>
    </row>
    <row r="81" spans="1:14" x14ac:dyDescent="0.2">
      <c r="A81" s="222" t="s">
        <v>686</v>
      </c>
      <c r="B81" s="223" t="s">
        <v>687</v>
      </c>
      <c r="C81" s="210" t="s">
        <v>377</v>
      </c>
      <c r="D81" s="223" t="s">
        <v>688</v>
      </c>
      <c r="E81" s="224"/>
      <c r="F81" s="224"/>
      <c r="G81" s="224"/>
      <c r="H81" s="224"/>
      <c r="I81" s="225" t="s">
        <v>2176</v>
      </c>
      <c r="J81" s="226"/>
      <c r="K81" s="225" t="s">
        <v>2177</v>
      </c>
      <c r="L81" s="226"/>
      <c r="M81" s="235">
        <v>8562.7999999999993</v>
      </c>
      <c r="N81" s="221">
        <f>VLOOKUP(A81,[1]Bal032022!A:N,14,0)</f>
        <v>0</v>
      </c>
    </row>
    <row r="82" spans="1:14" x14ac:dyDescent="0.2">
      <c r="A82" s="222" t="s">
        <v>691</v>
      </c>
      <c r="B82" s="223" t="s">
        <v>692</v>
      </c>
      <c r="C82" s="210" t="s">
        <v>377</v>
      </c>
      <c r="D82" s="223" t="s">
        <v>693</v>
      </c>
      <c r="E82" s="224"/>
      <c r="F82" s="224"/>
      <c r="G82" s="224"/>
      <c r="H82" s="224"/>
      <c r="I82" s="225" t="s">
        <v>2178</v>
      </c>
      <c r="J82" s="226"/>
      <c r="K82" s="225" t="s">
        <v>2179</v>
      </c>
      <c r="L82" s="226"/>
      <c r="M82" s="235">
        <v>2796.12</v>
      </c>
      <c r="N82" s="221">
        <f>VLOOKUP(A82,[1]Bal032022!A:N,14,0)</f>
        <v>0</v>
      </c>
    </row>
    <row r="83" spans="1:14" x14ac:dyDescent="0.2">
      <c r="A83" s="265" t="s">
        <v>377</v>
      </c>
      <c r="B83" s="266" t="s">
        <v>377</v>
      </c>
      <c r="C83" s="210" t="s">
        <v>377</v>
      </c>
      <c r="D83" s="266" t="s">
        <v>377</v>
      </c>
      <c r="E83" s="267"/>
      <c r="F83" s="267"/>
      <c r="G83" s="267"/>
      <c r="H83" s="267"/>
      <c r="I83" s="267"/>
      <c r="J83" s="267"/>
      <c r="K83" s="267"/>
      <c r="L83" s="267"/>
      <c r="M83" s="233"/>
      <c r="N83" s="221"/>
    </row>
    <row r="84" spans="1:14" x14ac:dyDescent="0.2">
      <c r="A84" s="265" t="s">
        <v>696</v>
      </c>
      <c r="B84" s="266" t="s">
        <v>697</v>
      </c>
      <c r="C84" s="210" t="s">
        <v>377</v>
      </c>
      <c r="D84" s="266" t="s">
        <v>698</v>
      </c>
      <c r="E84" s="267"/>
      <c r="F84" s="267"/>
      <c r="G84" s="267"/>
      <c r="H84" s="267"/>
      <c r="I84" s="268" t="s">
        <v>2180</v>
      </c>
      <c r="J84" s="269"/>
      <c r="K84" s="268" t="s">
        <v>2181</v>
      </c>
      <c r="L84" s="269"/>
      <c r="M84" s="294">
        <v>5978.5</v>
      </c>
      <c r="N84" s="221">
        <f>VLOOKUP(A84,[1]Bal032022!A:N,14,0)</f>
        <v>0</v>
      </c>
    </row>
    <row r="85" spans="1:14" x14ac:dyDescent="0.2">
      <c r="A85" s="265" t="s">
        <v>701</v>
      </c>
      <c r="B85" s="266" t="s">
        <v>702</v>
      </c>
      <c r="C85" s="210" t="s">
        <v>377</v>
      </c>
      <c r="D85" s="266" t="s">
        <v>698</v>
      </c>
      <c r="E85" s="267"/>
      <c r="F85" s="267"/>
      <c r="G85" s="267"/>
      <c r="H85" s="267"/>
      <c r="I85" s="268" t="s">
        <v>2180</v>
      </c>
      <c r="J85" s="269"/>
      <c r="K85" s="268" t="s">
        <v>2181</v>
      </c>
      <c r="L85" s="269"/>
      <c r="M85" s="294">
        <v>5978.5</v>
      </c>
      <c r="N85" s="221">
        <f>VLOOKUP(A85,[1]Bal032022!A:N,14,0)</f>
        <v>0</v>
      </c>
    </row>
    <row r="86" spans="1:14" x14ac:dyDescent="0.2">
      <c r="A86" s="222" t="s">
        <v>703</v>
      </c>
      <c r="B86" s="223" t="s">
        <v>704</v>
      </c>
      <c r="C86" s="210" t="s">
        <v>377</v>
      </c>
      <c r="D86" s="223" t="s">
        <v>705</v>
      </c>
      <c r="E86" s="224"/>
      <c r="F86" s="224"/>
      <c r="G86" s="224"/>
      <c r="H86" s="224"/>
      <c r="I86" s="225" t="s">
        <v>2182</v>
      </c>
      <c r="J86" s="226"/>
      <c r="K86" s="225" t="s">
        <v>2183</v>
      </c>
      <c r="L86" s="226"/>
      <c r="M86" s="235">
        <v>4045.9</v>
      </c>
      <c r="N86" s="221">
        <f>VLOOKUP(A86,[1]Bal032022!A:N,14,0)</f>
        <v>0</v>
      </c>
    </row>
    <row r="87" spans="1:14" x14ac:dyDescent="0.2">
      <c r="A87" s="222" t="s">
        <v>708</v>
      </c>
      <c r="B87" s="223" t="s">
        <v>709</v>
      </c>
      <c r="C87" s="210" t="s">
        <v>377</v>
      </c>
      <c r="D87" s="223" t="s">
        <v>710</v>
      </c>
      <c r="E87" s="224"/>
      <c r="F87" s="224"/>
      <c r="G87" s="224"/>
      <c r="H87" s="224"/>
      <c r="I87" s="225" t="s">
        <v>2184</v>
      </c>
      <c r="J87" s="226"/>
      <c r="K87" s="225" t="s">
        <v>2185</v>
      </c>
      <c r="L87" s="226"/>
      <c r="M87" s="235">
        <v>1731.12</v>
      </c>
      <c r="N87" s="221">
        <f>VLOOKUP(A87,[1]Bal032022!A:N,14,0)</f>
        <v>0</v>
      </c>
    </row>
    <row r="88" spans="1:14" x14ac:dyDescent="0.2">
      <c r="A88" s="222" t="s">
        <v>713</v>
      </c>
      <c r="B88" s="223" t="s">
        <v>714</v>
      </c>
      <c r="C88" s="210" t="s">
        <v>377</v>
      </c>
      <c r="D88" s="223" t="s">
        <v>715</v>
      </c>
      <c r="E88" s="224"/>
      <c r="F88" s="224"/>
      <c r="G88" s="224"/>
      <c r="H88" s="224"/>
      <c r="I88" s="225" t="s">
        <v>1784</v>
      </c>
      <c r="J88" s="226"/>
      <c r="K88" s="225" t="s">
        <v>2186</v>
      </c>
      <c r="L88" s="226"/>
      <c r="M88" s="235">
        <v>201.48</v>
      </c>
      <c r="N88" s="221">
        <f>VLOOKUP(A88,[1]Bal032022!A:N,14,0)</f>
        <v>0</v>
      </c>
    </row>
    <row r="89" spans="1:14" x14ac:dyDescent="0.2">
      <c r="A89" s="265" t="s">
        <v>377</v>
      </c>
      <c r="B89" s="266" t="s">
        <v>377</v>
      </c>
      <c r="C89" s="210" t="s">
        <v>377</v>
      </c>
      <c r="D89" s="266" t="s">
        <v>377</v>
      </c>
      <c r="E89" s="267"/>
      <c r="F89" s="267"/>
      <c r="G89" s="267"/>
      <c r="H89" s="267"/>
      <c r="I89" s="267"/>
      <c r="J89" s="267"/>
      <c r="K89" s="267"/>
      <c r="L89" s="267"/>
      <c r="M89" s="233"/>
      <c r="N89" s="221"/>
    </row>
    <row r="90" spans="1:14" x14ac:dyDescent="0.2">
      <c r="A90" s="265" t="s">
        <v>718</v>
      </c>
      <c r="B90" s="266" t="s">
        <v>719</v>
      </c>
      <c r="C90" s="210" t="s">
        <v>377</v>
      </c>
      <c r="D90" s="266" t="s">
        <v>720</v>
      </c>
      <c r="E90" s="267"/>
      <c r="F90" s="267"/>
      <c r="G90" s="267"/>
      <c r="H90" s="267"/>
      <c r="I90" s="268" t="s">
        <v>2187</v>
      </c>
      <c r="J90" s="269"/>
      <c r="K90" s="268" t="s">
        <v>2188</v>
      </c>
      <c r="L90" s="269"/>
      <c r="M90" s="294">
        <v>15876.45</v>
      </c>
      <c r="N90" s="221">
        <f>VLOOKUP(A90,[1]Bal032022!A:N,14,0)</f>
        <v>0</v>
      </c>
    </row>
    <row r="91" spans="1:14" x14ac:dyDescent="0.2">
      <c r="A91" s="265" t="s">
        <v>723</v>
      </c>
      <c r="B91" s="266" t="s">
        <v>724</v>
      </c>
      <c r="C91" s="210" t="s">
        <v>377</v>
      </c>
      <c r="D91" s="266" t="s">
        <v>720</v>
      </c>
      <c r="E91" s="267"/>
      <c r="F91" s="267"/>
      <c r="G91" s="267"/>
      <c r="H91" s="267"/>
      <c r="I91" s="268" t="s">
        <v>2187</v>
      </c>
      <c r="J91" s="269"/>
      <c r="K91" s="268" t="s">
        <v>2188</v>
      </c>
      <c r="L91" s="269"/>
      <c r="M91" s="294">
        <v>15876.45</v>
      </c>
      <c r="N91" s="221">
        <f>VLOOKUP(A91,[1]Bal032022!A:N,14,0)</f>
        <v>0</v>
      </c>
    </row>
    <row r="92" spans="1:14" x14ac:dyDescent="0.2">
      <c r="A92" s="222" t="s">
        <v>725</v>
      </c>
      <c r="B92" s="223" t="s">
        <v>726</v>
      </c>
      <c r="C92" s="210" t="s">
        <v>377</v>
      </c>
      <c r="D92" s="223" t="s">
        <v>727</v>
      </c>
      <c r="E92" s="224"/>
      <c r="F92" s="224"/>
      <c r="G92" s="224"/>
      <c r="H92" s="224"/>
      <c r="I92" s="225" t="s">
        <v>1788</v>
      </c>
      <c r="J92" s="226"/>
      <c r="K92" s="225" t="s">
        <v>2189</v>
      </c>
      <c r="L92" s="226"/>
      <c r="M92" s="235">
        <v>7593.27</v>
      </c>
      <c r="N92" s="221">
        <f>VLOOKUP(A92,[1]Bal032022!A:N,14,0)</f>
        <v>0</v>
      </c>
    </row>
    <row r="93" spans="1:14" x14ac:dyDescent="0.2">
      <c r="A93" s="222" t="s">
        <v>730</v>
      </c>
      <c r="B93" s="223" t="s">
        <v>731</v>
      </c>
      <c r="C93" s="210" t="s">
        <v>377</v>
      </c>
      <c r="D93" s="223" t="s">
        <v>732</v>
      </c>
      <c r="E93" s="224"/>
      <c r="F93" s="224"/>
      <c r="G93" s="224"/>
      <c r="H93" s="224"/>
      <c r="I93" s="225" t="s">
        <v>2190</v>
      </c>
      <c r="J93" s="226"/>
      <c r="K93" s="225" t="s">
        <v>2191</v>
      </c>
      <c r="L93" s="226"/>
      <c r="M93" s="235">
        <v>3379.37</v>
      </c>
      <c r="N93" s="221">
        <f>VLOOKUP(A93,[1]Bal032022!A:N,14,0)</f>
        <v>0</v>
      </c>
    </row>
    <row r="94" spans="1:14" x14ac:dyDescent="0.2">
      <c r="A94" s="222" t="s">
        <v>739</v>
      </c>
      <c r="B94" s="223" t="s">
        <v>740</v>
      </c>
      <c r="C94" s="210" t="s">
        <v>377</v>
      </c>
      <c r="D94" s="223" t="s">
        <v>741</v>
      </c>
      <c r="E94" s="224"/>
      <c r="F94" s="224"/>
      <c r="G94" s="224"/>
      <c r="H94" s="224"/>
      <c r="I94" s="225" t="s">
        <v>2192</v>
      </c>
      <c r="J94" s="226"/>
      <c r="K94" s="225" t="s">
        <v>2193</v>
      </c>
      <c r="L94" s="226"/>
      <c r="M94" s="235">
        <v>776.16</v>
      </c>
      <c r="N94" s="221">
        <f>VLOOKUP(A94,[1]Bal032022!A:N,14,0)</f>
        <v>0</v>
      </c>
    </row>
    <row r="95" spans="1:14" x14ac:dyDescent="0.2">
      <c r="A95" s="222" t="s">
        <v>744</v>
      </c>
      <c r="B95" s="223" t="s">
        <v>745</v>
      </c>
      <c r="C95" s="210" t="s">
        <v>377</v>
      </c>
      <c r="D95" s="223" t="s">
        <v>746</v>
      </c>
      <c r="E95" s="224"/>
      <c r="F95" s="224"/>
      <c r="G95" s="224"/>
      <c r="H95" s="224"/>
      <c r="I95" s="225" t="s">
        <v>2194</v>
      </c>
      <c r="J95" s="226"/>
      <c r="K95" s="225" t="s">
        <v>2195</v>
      </c>
      <c r="L95" s="226"/>
      <c r="M95" s="235">
        <v>2839.26</v>
      </c>
      <c r="N95" s="221">
        <f>VLOOKUP(A95,[1]Bal032022!A:N,14,0)</f>
        <v>0</v>
      </c>
    </row>
    <row r="96" spans="1:14" x14ac:dyDescent="0.2">
      <c r="A96" s="222" t="s">
        <v>749</v>
      </c>
      <c r="B96" s="223" t="s">
        <v>750</v>
      </c>
      <c r="C96" s="210" t="s">
        <v>377</v>
      </c>
      <c r="D96" s="223" t="s">
        <v>751</v>
      </c>
      <c r="E96" s="224"/>
      <c r="F96" s="224"/>
      <c r="G96" s="224"/>
      <c r="H96" s="224"/>
      <c r="I96" s="225" t="s">
        <v>1795</v>
      </c>
      <c r="J96" s="226"/>
      <c r="K96" s="225" t="s">
        <v>2196</v>
      </c>
      <c r="L96" s="226"/>
      <c r="M96" s="235">
        <v>1172.07</v>
      </c>
      <c r="N96" s="221">
        <f>VLOOKUP(A96,[1]Bal032022!A:N,14,0)</f>
        <v>0</v>
      </c>
    </row>
    <row r="97" spans="1:14" x14ac:dyDescent="0.2">
      <c r="A97" s="222" t="s">
        <v>753</v>
      </c>
      <c r="B97" s="223" t="s">
        <v>754</v>
      </c>
      <c r="C97" s="210" t="s">
        <v>377</v>
      </c>
      <c r="D97" s="223" t="s">
        <v>755</v>
      </c>
      <c r="E97" s="224"/>
      <c r="F97" s="224"/>
      <c r="G97" s="224"/>
      <c r="H97" s="224"/>
      <c r="I97" s="225" t="s">
        <v>2197</v>
      </c>
      <c r="J97" s="226"/>
      <c r="K97" s="225" t="s">
        <v>2198</v>
      </c>
      <c r="L97" s="226"/>
      <c r="M97" s="235">
        <v>116.32</v>
      </c>
      <c r="N97" s="221">
        <f>VLOOKUP(A97,[1]Bal032022!A:N,14,0)</f>
        <v>0</v>
      </c>
    </row>
    <row r="98" spans="1:14" x14ac:dyDescent="0.2">
      <c r="A98" s="222" t="s">
        <v>2199</v>
      </c>
      <c r="B98" s="223" t="s">
        <v>2200</v>
      </c>
      <c r="C98" s="210" t="s">
        <v>377</v>
      </c>
      <c r="D98" s="223" t="s">
        <v>2201</v>
      </c>
      <c r="E98" s="224"/>
      <c r="F98" s="224"/>
      <c r="G98" s="224"/>
      <c r="H98" s="224"/>
      <c r="I98" s="225" t="s">
        <v>2202</v>
      </c>
      <c r="J98" s="226"/>
      <c r="K98" s="225" t="s">
        <v>2202</v>
      </c>
      <c r="L98" s="226"/>
      <c r="M98" s="235">
        <v>0</v>
      </c>
      <c r="N98" s="221" t="e">
        <f>VLOOKUP(A98,[1]Bal032022!A:N,14,0)</f>
        <v>#N/A</v>
      </c>
    </row>
    <row r="99" spans="1:14" x14ac:dyDescent="0.2">
      <c r="A99" s="265" t="s">
        <v>377</v>
      </c>
      <c r="B99" s="266" t="s">
        <v>377</v>
      </c>
      <c r="C99" s="210" t="s">
        <v>377</v>
      </c>
      <c r="D99" s="266" t="s">
        <v>377</v>
      </c>
      <c r="E99" s="267"/>
      <c r="F99" s="267"/>
      <c r="G99" s="267"/>
      <c r="H99" s="267"/>
      <c r="I99" s="267"/>
      <c r="J99" s="267"/>
      <c r="K99" s="267"/>
      <c r="L99" s="267"/>
      <c r="M99" s="233"/>
      <c r="N99" s="221"/>
    </row>
    <row r="100" spans="1:14" x14ac:dyDescent="0.2">
      <c r="A100" s="265" t="s">
        <v>757</v>
      </c>
      <c r="B100" s="266" t="s">
        <v>758</v>
      </c>
      <c r="C100" s="210" t="s">
        <v>377</v>
      </c>
      <c r="D100" s="266" t="s">
        <v>759</v>
      </c>
      <c r="E100" s="267"/>
      <c r="F100" s="267"/>
      <c r="G100" s="267"/>
      <c r="H100" s="267"/>
      <c r="I100" s="268" t="s">
        <v>2203</v>
      </c>
      <c r="J100" s="269"/>
      <c r="K100" s="268" t="s">
        <v>2204</v>
      </c>
      <c r="L100" s="269"/>
      <c r="M100" s="294">
        <v>831216.52</v>
      </c>
      <c r="N100" s="221">
        <f>VLOOKUP(A100,[1]Bal032022!A:N,14,0)</f>
        <v>0</v>
      </c>
    </row>
    <row r="101" spans="1:14" x14ac:dyDescent="0.2">
      <c r="A101" s="265" t="s">
        <v>762</v>
      </c>
      <c r="B101" s="266" t="s">
        <v>763</v>
      </c>
      <c r="C101" s="210" t="s">
        <v>377</v>
      </c>
      <c r="D101" s="266" t="s">
        <v>759</v>
      </c>
      <c r="E101" s="267"/>
      <c r="F101" s="267"/>
      <c r="G101" s="267"/>
      <c r="H101" s="267"/>
      <c r="I101" s="268" t="s">
        <v>2203</v>
      </c>
      <c r="J101" s="269"/>
      <c r="K101" s="268" t="s">
        <v>2204</v>
      </c>
      <c r="L101" s="269"/>
      <c r="M101" s="294">
        <v>831216.52</v>
      </c>
      <c r="N101" s="221">
        <f>VLOOKUP(A101,[1]Bal032022!A:N,14,0)</f>
        <v>0</v>
      </c>
    </row>
    <row r="102" spans="1:14" x14ac:dyDescent="0.2">
      <c r="A102" s="222" t="s">
        <v>764</v>
      </c>
      <c r="B102" s="223" t="s">
        <v>765</v>
      </c>
      <c r="C102" s="210" t="s">
        <v>377</v>
      </c>
      <c r="D102" s="223" t="s">
        <v>766</v>
      </c>
      <c r="E102" s="224"/>
      <c r="F102" s="224"/>
      <c r="G102" s="224"/>
      <c r="H102" s="224"/>
      <c r="I102" s="225" t="s">
        <v>2203</v>
      </c>
      <c r="J102" s="226"/>
      <c r="K102" s="225" t="s">
        <v>2204</v>
      </c>
      <c r="L102" s="226"/>
      <c r="M102" s="235">
        <v>831216.52</v>
      </c>
      <c r="N102" s="221">
        <f>VLOOKUP(A102,[1]Bal032022!A:N,14,0)</f>
        <v>0</v>
      </c>
    </row>
    <row r="103" spans="1:14" x14ac:dyDescent="0.2">
      <c r="A103" s="265" t="s">
        <v>377</v>
      </c>
      <c r="B103" s="266" t="s">
        <v>377</v>
      </c>
      <c r="C103" s="210" t="s">
        <v>377</v>
      </c>
      <c r="D103" s="266" t="s">
        <v>377</v>
      </c>
      <c r="E103" s="267"/>
      <c r="F103" s="267"/>
      <c r="G103" s="267"/>
      <c r="H103" s="267"/>
      <c r="I103" s="267"/>
      <c r="J103" s="267"/>
      <c r="K103" s="267"/>
      <c r="L103" s="267"/>
      <c r="M103" s="233"/>
      <c r="N103" s="221"/>
    </row>
    <row r="104" spans="1:14" x14ac:dyDescent="0.2">
      <c r="A104" s="265" t="s">
        <v>775</v>
      </c>
      <c r="B104" s="266" t="s">
        <v>776</v>
      </c>
      <c r="C104" s="210" t="s">
        <v>377</v>
      </c>
      <c r="D104" s="266" t="s">
        <v>777</v>
      </c>
      <c r="E104" s="267"/>
      <c r="F104" s="267"/>
      <c r="G104" s="267"/>
      <c r="H104" s="267"/>
      <c r="I104" s="268" t="s">
        <v>2205</v>
      </c>
      <c r="J104" s="269"/>
      <c r="K104" s="268" t="s">
        <v>2206</v>
      </c>
      <c r="L104" s="269"/>
      <c r="M104" s="294">
        <v>-842789.47</v>
      </c>
      <c r="N104" s="221">
        <f>VLOOKUP(A104,[1]Bal032022!A:N,14,0)</f>
        <v>0</v>
      </c>
    </row>
    <row r="105" spans="1:14" x14ac:dyDescent="0.2">
      <c r="A105" s="265" t="s">
        <v>780</v>
      </c>
      <c r="B105" s="266" t="s">
        <v>781</v>
      </c>
      <c r="C105" s="210" t="s">
        <v>377</v>
      </c>
      <c r="D105" s="266" t="s">
        <v>777</v>
      </c>
      <c r="E105" s="267"/>
      <c r="F105" s="267"/>
      <c r="G105" s="267"/>
      <c r="H105" s="267"/>
      <c r="I105" s="268" t="s">
        <v>2205</v>
      </c>
      <c r="J105" s="269"/>
      <c r="K105" s="268" t="s">
        <v>2206</v>
      </c>
      <c r="L105" s="269"/>
      <c r="M105" s="294">
        <v>-842789.47</v>
      </c>
      <c r="N105" s="221">
        <f>VLOOKUP(A105,[1]Bal032022!A:N,14,0)</f>
        <v>0</v>
      </c>
    </row>
    <row r="106" spans="1:14" x14ac:dyDescent="0.2">
      <c r="A106" s="222" t="s">
        <v>782</v>
      </c>
      <c r="B106" s="223" t="s">
        <v>783</v>
      </c>
      <c r="C106" s="210" t="s">
        <v>377</v>
      </c>
      <c r="D106" s="223" t="s">
        <v>784</v>
      </c>
      <c r="E106" s="224"/>
      <c r="F106" s="224"/>
      <c r="G106" s="224"/>
      <c r="H106" s="224"/>
      <c r="I106" s="225" t="s">
        <v>2207</v>
      </c>
      <c r="J106" s="226"/>
      <c r="K106" s="225" t="s">
        <v>425</v>
      </c>
      <c r="L106" s="226"/>
      <c r="M106" s="235">
        <v>-11339.86</v>
      </c>
      <c r="N106" s="221">
        <f>VLOOKUP(A106,[1]Bal032022!A:N,14,0)</f>
        <v>0</v>
      </c>
    </row>
    <row r="107" spans="1:14" x14ac:dyDescent="0.2">
      <c r="A107" s="222" t="s">
        <v>786</v>
      </c>
      <c r="B107" s="223" t="s">
        <v>787</v>
      </c>
      <c r="C107" s="210" t="s">
        <v>377</v>
      </c>
      <c r="D107" s="223" t="s">
        <v>788</v>
      </c>
      <c r="E107" s="224"/>
      <c r="F107" s="224"/>
      <c r="G107" s="224"/>
      <c r="H107" s="224"/>
      <c r="I107" s="225" t="s">
        <v>2208</v>
      </c>
      <c r="J107" s="226"/>
      <c r="K107" s="225" t="s">
        <v>425</v>
      </c>
      <c r="L107" s="226"/>
      <c r="M107" s="235">
        <v>-2213.6999999999998</v>
      </c>
      <c r="N107" s="221">
        <f>VLOOKUP(A107,[1]Bal032022!A:N,14,0)</f>
        <v>0</v>
      </c>
    </row>
    <row r="108" spans="1:14" x14ac:dyDescent="0.2">
      <c r="A108" s="222" t="s">
        <v>793</v>
      </c>
      <c r="B108" s="223" t="s">
        <v>794</v>
      </c>
      <c r="C108" s="210" t="s">
        <v>377</v>
      </c>
      <c r="D108" s="223" t="s">
        <v>795</v>
      </c>
      <c r="E108" s="224"/>
      <c r="F108" s="224"/>
      <c r="G108" s="224"/>
      <c r="H108" s="224"/>
      <c r="I108" s="225" t="s">
        <v>2209</v>
      </c>
      <c r="J108" s="226"/>
      <c r="K108" s="225" t="s">
        <v>425</v>
      </c>
      <c r="L108" s="226"/>
      <c r="M108" s="235">
        <v>-664048.4</v>
      </c>
      <c r="N108" s="221"/>
    </row>
    <row r="109" spans="1:14" x14ac:dyDescent="0.2">
      <c r="A109" s="222" t="s">
        <v>798</v>
      </c>
      <c r="B109" s="223" t="s">
        <v>799</v>
      </c>
      <c r="C109" s="210" t="s">
        <v>377</v>
      </c>
      <c r="D109" s="223" t="s">
        <v>800</v>
      </c>
      <c r="E109" s="224"/>
      <c r="F109" s="224"/>
      <c r="G109" s="224"/>
      <c r="H109" s="224"/>
      <c r="I109" s="225" t="s">
        <v>2210</v>
      </c>
      <c r="J109" s="226"/>
      <c r="K109" s="225" t="s">
        <v>2211</v>
      </c>
      <c r="L109" s="226"/>
      <c r="M109" s="235">
        <v>-165141.89000000001</v>
      </c>
      <c r="N109" s="221">
        <f>VLOOKUP(A109,[1]Bal032022!A:N,14,0)</f>
        <v>0</v>
      </c>
    </row>
    <row r="110" spans="1:14" x14ac:dyDescent="0.2">
      <c r="A110" s="222" t="s">
        <v>803</v>
      </c>
      <c r="B110" s="223" t="s">
        <v>804</v>
      </c>
      <c r="C110" s="210" t="s">
        <v>377</v>
      </c>
      <c r="D110" s="223" t="s">
        <v>805</v>
      </c>
      <c r="E110" s="224"/>
      <c r="F110" s="224"/>
      <c r="G110" s="224"/>
      <c r="H110" s="224"/>
      <c r="I110" s="225" t="s">
        <v>2212</v>
      </c>
      <c r="J110" s="226"/>
      <c r="K110" s="225" t="s">
        <v>2213</v>
      </c>
      <c r="L110" s="226"/>
      <c r="M110" s="235">
        <v>-45.62</v>
      </c>
      <c r="N110" s="221">
        <f>VLOOKUP(A110,[1]Bal032022!A:N,14,0)</f>
        <v>0</v>
      </c>
    </row>
    <row r="111" spans="1:14" x14ac:dyDescent="0.2">
      <c r="A111" s="265" t="s">
        <v>377</v>
      </c>
      <c r="B111" s="266" t="s">
        <v>377</v>
      </c>
      <c r="C111" s="210" t="s">
        <v>377</v>
      </c>
      <c r="D111" s="266" t="s">
        <v>377</v>
      </c>
      <c r="E111" s="267"/>
      <c r="F111" s="267"/>
      <c r="G111" s="267"/>
      <c r="H111" s="267"/>
      <c r="I111" s="267"/>
      <c r="J111" s="267"/>
      <c r="K111" s="267"/>
      <c r="L111" s="267"/>
      <c r="M111" s="233"/>
      <c r="N111" s="221"/>
    </row>
    <row r="112" spans="1:14" x14ac:dyDescent="0.2">
      <c r="A112" s="265" t="s">
        <v>807</v>
      </c>
      <c r="B112" s="266" t="s">
        <v>808</v>
      </c>
      <c r="C112" s="210" t="s">
        <v>377</v>
      </c>
      <c r="D112" s="266" t="s">
        <v>809</v>
      </c>
      <c r="E112" s="267"/>
      <c r="F112" s="267"/>
      <c r="G112" s="267"/>
      <c r="H112" s="267"/>
      <c r="I112" s="268" t="s">
        <v>2214</v>
      </c>
      <c r="J112" s="269"/>
      <c r="K112" s="268" t="s">
        <v>425</v>
      </c>
      <c r="L112" s="269"/>
      <c r="M112" s="294">
        <v>-16163.31</v>
      </c>
      <c r="N112" s="221">
        <f>VLOOKUP(A112,[1]Bal032022!A:N,14,0)</f>
        <v>0</v>
      </c>
    </row>
    <row r="113" spans="1:14" x14ac:dyDescent="0.2">
      <c r="A113" s="265" t="s">
        <v>810</v>
      </c>
      <c r="B113" s="266" t="s">
        <v>811</v>
      </c>
      <c r="C113" s="210" t="s">
        <v>377</v>
      </c>
      <c r="D113" s="266" t="s">
        <v>812</v>
      </c>
      <c r="E113" s="267"/>
      <c r="F113" s="267"/>
      <c r="G113" s="267"/>
      <c r="H113" s="267"/>
      <c r="I113" s="268" t="s">
        <v>2214</v>
      </c>
      <c r="J113" s="269"/>
      <c r="K113" s="268" t="s">
        <v>425</v>
      </c>
      <c r="L113" s="269"/>
      <c r="M113" s="294">
        <v>-16163.31</v>
      </c>
      <c r="N113" s="221">
        <f>VLOOKUP(A113,[1]Bal032022!A:N,14,0)</f>
        <v>0</v>
      </c>
    </row>
    <row r="114" spans="1:14" x14ac:dyDescent="0.2">
      <c r="A114" s="265" t="s">
        <v>813</v>
      </c>
      <c r="B114" s="266" t="s">
        <v>814</v>
      </c>
      <c r="C114" s="210" t="s">
        <v>377</v>
      </c>
      <c r="D114" s="266" t="s">
        <v>815</v>
      </c>
      <c r="E114" s="267"/>
      <c r="F114" s="267"/>
      <c r="G114" s="267"/>
      <c r="H114" s="267"/>
      <c r="I114" s="268" t="s">
        <v>2214</v>
      </c>
      <c r="J114" s="269"/>
      <c r="K114" s="268" t="s">
        <v>425</v>
      </c>
      <c r="L114" s="269"/>
      <c r="M114" s="294">
        <v>-16163.31</v>
      </c>
      <c r="N114" s="221">
        <f>VLOOKUP(A114,[1]Bal032022!A:N,14,0)</f>
        <v>0</v>
      </c>
    </row>
    <row r="115" spans="1:14" x14ac:dyDescent="0.2">
      <c r="A115" s="265" t="s">
        <v>816</v>
      </c>
      <c r="B115" s="266" t="s">
        <v>817</v>
      </c>
      <c r="C115" s="210" t="s">
        <v>377</v>
      </c>
      <c r="D115" s="266" t="s">
        <v>815</v>
      </c>
      <c r="E115" s="267"/>
      <c r="F115" s="267"/>
      <c r="G115" s="267"/>
      <c r="H115" s="267"/>
      <c r="I115" s="268" t="s">
        <v>2214</v>
      </c>
      <c r="J115" s="269"/>
      <c r="K115" s="268" t="s">
        <v>425</v>
      </c>
      <c r="L115" s="269"/>
      <c r="M115" s="294">
        <v>-16163.31</v>
      </c>
      <c r="N115" s="221">
        <f>VLOOKUP(A115,[1]Bal032022!A:N,14,0)</f>
        <v>0</v>
      </c>
    </row>
    <row r="116" spans="1:14" x14ac:dyDescent="0.2">
      <c r="A116" s="222" t="s">
        <v>818</v>
      </c>
      <c r="B116" s="223" t="s">
        <v>819</v>
      </c>
      <c r="C116" s="210" t="s">
        <v>377</v>
      </c>
      <c r="D116" s="223" t="s">
        <v>820</v>
      </c>
      <c r="E116" s="224"/>
      <c r="F116" s="224"/>
      <c r="G116" s="224"/>
      <c r="H116" s="224"/>
      <c r="I116" s="225" t="s">
        <v>2214</v>
      </c>
      <c r="J116" s="226"/>
      <c r="K116" s="225" t="s">
        <v>425</v>
      </c>
      <c r="L116" s="226"/>
      <c r="M116" s="235">
        <v>-16163.31</v>
      </c>
      <c r="N116" s="221">
        <f>VLOOKUP(A116,[1]Bal032022!A:N,14,0)</f>
        <v>0</v>
      </c>
    </row>
    <row r="117" spans="1:14" x14ac:dyDescent="0.2">
      <c r="A117" s="265" t="s">
        <v>377</v>
      </c>
      <c r="B117" s="266" t="s">
        <v>377</v>
      </c>
      <c r="C117" s="210" t="s">
        <v>377</v>
      </c>
      <c r="D117" s="266" t="s">
        <v>377</v>
      </c>
      <c r="E117" s="267"/>
      <c r="F117" s="267"/>
      <c r="G117" s="267"/>
      <c r="H117" s="267"/>
      <c r="I117" s="267"/>
      <c r="J117" s="267"/>
      <c r="K117" s="267"/>
      <c r="L117" s="267"/>
      <c r="M117" s="233"/>
      <c r="N117" s="221"/>
    </row>
    <row r="118" spans="1:14" x14ac:dyDescent="0.2">
      <c r="A118" s="265" t="s">
        <v>821</v>
      </c>
      <c r="B118" s="266" t="s">
        <v>822</v>
      </c>
      <c r="C118" s="266" t="s">
        <v>823</v>
      </c>
      <c r="D118" s="267"/>
      <c r="E118" s="267"/>
      <c r="F118" s="267"/>
      <c r="G118" s="267"/>
      <c r="H118" s="267"/>
      <c r="I118" s="268" t="s">
        <v>2215</v>
      </c>
      <c r="J118" s="269"/>
      <c r="K118" s="268" t="s">
        <v>2216</v>
      </c>
      <c r="L118" s="269"/>
      <c r="M118" s="294">
        <v>2249062.9</v>
      </c>
      <c r="N118" s="221">
        <f>VLOOKUP(A118,[1]Bal032022!A:N,14,0)</f>
        <v>0</v>
      </c>
    </row>
    <row r="119" spans="1:14" x14ac:dyDescent="0.2">
      <c r="A119" s="265" t="s">
        <v>826</v>
      </c>
      <c r="B119" s="266" t="s">
        <v>827</v>
      </c>
      <c r="C119" s="210" t="s">
        <v>377</v>
      </c>
      <c r="D119" s="266" t="s">
        <v>828</v>
      </c>
      <c r="E119" s="267"/>
      <c r="F119" s="267"/>
      <c r="G119" s="267"/>
      <c r="H119" s="267"/>
      <c r="I119" s="268" t="s">
        <v>2217</v>
      </c>
      <c r="J119" s="269"/>
      <c r="K119" s="268" t="s">
        <v>2218</v>
      </c>
      <c r="L119" s="269"/>
      <c r="M119" s="294">
        <v>730252.64</v>
      </c>
      <c r="N119" s="221">
        <f>VLOOKUP(A119,[1]Bal032022!A:N,14,0)</f>
        <v>0</v>
      </c>
    </row>
    <row r="120" spans="1:14" x14ac:dyDescent="0.2">
      <c r="A120" s="265" t="s">
        <v>831</v>
      </c>
      <c r="B120" s="266" t="s">
        <v>832</v>
      </c>
      <c r="C120" s="210" t="s">
        <v>377</v>
      </c>
      <c r="D120" s="266" t="s">
        <v>833</v>
      </c>
      <c r="E120" s="267"/>
      <c r="F120" s="267"/>
      <c r="G120" s="267"/>
      <c r="H120" s="267"/>
      <c r="I120" s="268" t="s">
        <v>2219</v>
      </c>
      <c r="J120" s="269"/>
      <c r="K120" s="268" t="s">
        <v>2218</v>
      </c>
      <c r="L120" s="269"/>
      <c r="M120" s="294">
        <v>660351.86</v>
      </c>
      <c r="N120" s="221">
        <f>VLOOKUP(A120,[1]Bal032022!A:N,14,0)</f>
        <v>0</v>
      </c>
    </row>
    <row r="121" spans="1:14" x14ac:dyDescent="0.2">
      <c r="A121" s="265" t="s">
        <v>836</v>
      </c>
      <c r="B121" s="266" t="s">
        <v>837</v>
      </c>
      <c r="C121" s="210" t="s">
        <v>377</v>
      </c>
      <c r="D121" s="266" t="s">
        <v>838</v>
      </c>
      <c r="E121" s="267"/>
      <c r="F121" s="267"/>
      <c r="G121" s="267"/>
      <c r="H121" s="267"/>
      <c r="I121" s="268" t="s">
        <v>2220</v>
      </c>
      <c r="J121" s="269"/>
      <c r="K121" s="268" t="s">
        <v>2221</v>
      </c>
      <c r="L121" s="269"/>
      <c r="M121" s="294">
        <v>44237.62</v>
      </c>
      <c r="N121" s="221">
        <f>VLOOKUP(A121,[1]Bal032022!A:N,14,0)</f>
        <v>0</v>
      </c>
    </row>
    <row r="122" spans="1:14" x14ac:dyDescent="0.2">
      <c r="A122" s="265" t="s">
        <v>841</v>
      </c>
      <c r="B122" s="266" t="s">
        <v>842</v>
      </c>
      <c r="C122" s="210" t="s">
        <v>377</v>
      </c>
      <c r="D122" s="266" t="s">
        <v>843</v>
      </c>
      <c r="E122" s="267"/>
      <c r="F122" s="267"/>
      <c r="G122" s="267"/>
      <c r="H122" s="267"/>
      <c r="I122" s="268" t="s">
        <v>2220</v>
      </c>
      <c r="J122" s="269"/>
      <c r="K122" s="268" t="s">
        <v>2221</v>
      </c>
      <c r="L122" s="269"/>
      <c r="M122" s="344">
        <v>44237.62</v>
      </c>
      <c r="N122" s="221" t="str">
        <f>VLOOKUP(A122,[1]Bal032022!A:N,14,0)</f>
        <v>6.1.1.1.1</v>
      </c>
    </row>
    <row r="123" spans="1:14" x14ac:dyDescent="0.2">
      <c r="A123" s="222" t="s">
        <v>844</v>
      </c>
      <c r="B123" s="223" t="s">
        <v>845</v>
      </c>
      <c r="C123" s="210" t="s">
        <v>377</v>
      </c>
      <c r="D123" s="223" t="s">
        <v>846</v>
      </c>
      <c r="E123" s="224"/>
      <c r="F123" s="224"/>
      <c r="G123" s="224"/>
      <c r="H123" s="224"/>
      <c r="I123" s="225" t="s">
        <v>2222</v>
      </c>
      <c r="J123" s="226"/>
      <c r="K123" s="225" t="s">
        <v>2223</v>
      </c>
      <c r="L123" s="226"/>
      <c r="M123" s="235">
        <v>29041.79</v>
      </c>
      <c r="N123" s="221">
        <f>VLOOKUP(A123,[1]Bal032022!A:N,14,0)</f>
        <v>0</v>
      </c>
    </row>
    <row r="124" spans="1:14" x14ac:dyDescent="0.2">
      <c r="A124" s="222" t="s">
        <v>848</v>
      </c>
      <c r="B124" s="223" t="s">
        <v>849</v>
      </c>
      <c r="C124" s="210" t="s">
        <v>377</v>
      </c>
      <c r="D124" s="223" t="s">
        <v>850</v>
      </c>
      <c r="E124" s="224"/>
      <c r="F124" s="224"/>
      <c r="G124" s="224"/>
      <c r="H124" s="224"/>
      <c r="I124" s="225" t="s">
        <v>2224</v>
      </c>
      <c r="J124" s="226"/>
      <c r="K124" s="225" t="s">
        <v>425</v>
      </c>
      <c r="L124" s="226"/>
      <c r="M124" s="235">
        <v>7857.77</v>
      </c>
      <c r="N124" s="221">
        <f>VLOOKUP(A124,[1]Bal032022!A:N,14,0)</f>
        <v>0</v>
      </c>
    </row>
    <row r="125" spans="1:14" x14ac:dyDescent="0.2">
      <c r="A125" s="222" t="s">
        <v>852</v>
      </c>
      <c r="B125" s="223" t="s">
        <v>853</v>
      </c>
      <c r="C125" s="210" t="s">
        <v>377</v>
      </c>
      <c r="D125" s="223" t="s">
        <v>854</v>
      </c>
      <c r="E125" s="224"/>
      <c r="F125" s="224"/>
      <c r="G125" s="224"/>
      <c r="H125" s="224"/>
      <c r="I125" s="225" t="s">
        <v>855</v>
      </c>
      <c r="J125" s="226"/>
      <c r="K125" s="225" t="s">
        <v>425</v>
      </c>
      <c r="L125" s="226"/>
      <c r="M125" s="235">
        <v>2323.36</v>
      </c>
      <c r="N125" s="221">
        <f>VLOOKUP(A125,[1]Bal032022!A:N,14,0)</f>
        <v>0</v>
      </c>
    </row>
    <row r="126" spans="1:14" x14ac:dyDescent="0.2">
      <c r="A126" s="222" t="s">
        <v>856</v>
      </c>
      <c r="B126" s="223" t="s">
        <v>857</v>
      </c>
      <c r="C126" s="210" t="s">
        <v>377</v>
      </c>
      <c r="D126" s="223" t="s">
        <v>858</v>
      </c>
      <c r="E126" s="224"/>
      <c r="F126" s="224"/>
      <c r="G126" s="224"/>
      <c r="H126" s="224"/>
      <c r="I126" s="225" t="s">
        <v>859</v>
      </c>
      <c r="J126" s="226"/>
      <c r="K126" s="225" t="s">
        <v>425</v>
      </c>
      <c r="L126" s="226"/>
      <c r="M126" s="235">
        <v>290.42</v>
      </c>
      <c r="N126" s="221">
        <f>VLOOKUP(A126,[1]Bal032022!A:N,14,0)</f>
        <v>0</v>
      </c>
    </row>
    <row r="127" spans="1:14" x14ac:dyDescent="0.2">
      <c r="A127" s="222" t="s">
        <v>860</v>
      </c>
      <c r="B127" s="223" t="s">
        <v>861</v>
      </c>
      <c r="C127" s="210" t="s">
        <v>377</v>
      </c>
      <c r="D127" s="223" t="s">
        <v>862</v>
      </c>
      <c r="E127" s="224"/>
      <c r="F127" s="224"/>
      <c r="G127" s="224"/>
      <c r="H127" s="224"/>
      <c r="I127" s="225" t="s">
        <v>2225</v>
      </c>
      <c r="J127" s="226"/>
      <c r="K127" s="225" t="s">
        <v>425</v>
      </c>
      <c r="L127" s="226"/>
      <c r="M127" s="235">
        <v>764.28</v>
      </c>
      <c r="N127" s="221">
        <f>VLOOKUP(A127,[1]Bal032022!A:N,14,0)</f>
        <v>0</v>
      </c>
    </row>
    <row r="128" spans="1:14" x14ac:dyDescent="0.2">
      <c r="A128" s="222" t="s">
        <v>864</v>
      </c>
      <c r="B128" s="223" t="s">
        <v>865</v>
      </c>
      <c r="C128" s="210" t="s">
        <v>377</v>
      </c>
      <c r="D128" s="223" t="s">
        <v>658</v>
      </c>
      <c r="E128" s="224"/>
      <c r="F128" s="224"/>
      <c r="G128" s="224"/>
      <c r="H128" s="224"/>
      <c r="I128" s="225" t="s">
        <v>2226</v>
      </c>
      <c r="J128" s="226"/>
      <c r="K128" s="225" t="s">
        <v>425</v>
      </c>
      <c r="L128" s="226"/>
      <c r="M128" s="235">
        <v>2420.1799999999998</v>
      </c>
      <c r="N128" s="221">
        <f>VLOOKUP(A128,[1]Bal032022!A:N,14,0)</f>
        <v>0</v>
      </c>
    </row>
    <row r="129" spans="1:14" x14ac:dyDescent="0.2">
      <c r="A129" s="222" t="s">
        <v>867</v>
      </c>
      <c r="B129" s="223" t="s">
        <v>868</v>
      </c>
      <c r="C129" s="210" t="s">
        <v>377</v>
      </c>
      <c r="D129" s="223" t="s">
        <v>869</v>
      </c>
      <c r="E129" s="224"/>
      <c r="F129" s="224"/>
      <c r="G129" s="224"/>
      <c r="H129" s="224"/>
      <c r="I129" s="225" t="s">
        <v>2227</v>
      </c>
      <c r="J129" s="226"/>
      <c r="K129" s="225" t="s">
        <v>425</v>
      </c>
      <c r="L129" s="226"/>
      <c r="M129" s="235">
        <v>3226.9</v>
      </c>
      <c r="N129" s="221" t="e">
        <f>VLOOKUP(A129,[1]Bal032022!A:N,14,0)</f>
        <v>#N/A</v>
      </c>
    </row>
    <row r="130" spans="1:14" x14ac:dyDescent="0.2">
      <c r="A130" s="222" t="s">
        <v>871</v>
      </c>
      <c r="B130" s="223" t="s">
        <v>872</v>
      </c>
      <c r="C130" s="210" t="s">
        <v>377</v>
      </c>
      <c r="D130" s="223" t="s">
        <v>873</v>
      </c>
      <c r="E130" s="224"/>
      <c r="F130" s="224"/>
      <c r="G130" s="224"/>
      <c r="H130" s="224"/>
      <c r="I130" s="225" t="s">
        <v>1832</v>
      </c>
      <c r="J130" s="226"/>
      <c r="K130" s="225" t="s">
        <v>425</v>
      </c>
      <c r="L130" s="226"/>
      <c r="M130" s="235">
        <v>193.61</v>
      </c>
      <c r="N130" s="221">
        <f>VLOOKUP(A130,[1]Bal032022!A:N,14,0)</f>
        <v>0</v>
      </c>
    </row>
    <row r="131" spans="1:14" x14ac:dyDescent="0.2">
      <c r="A131" s="222" t="s">
        <v>875</v>
      </c>
      <c r="B131" s="223" t="s">
        <v>876</v>
      </c>
      <c r="C131" s="210" t="s">
        <v>377</v>
      </c>
      <c r="D131" s="223" t="s">
        <v>877</v>
      </c>
      <c r="E131" s="224"/>
      <c r="F131" s="224"/>
      <c r="G131" s="224"/>
      <c r="H131" s="224"/>
      <c r="I131" s="225" t="s">
        <v>2228</v>
      </c>
      <c r="J131" s="226"/>
      <c r="K131" s="225" t="s">
        <v>2229</v>
      </c>
      <c r="L131" s="226"/>
      <c r="M131" s="235">
        <v>-567.92999999999995</v>
      </c>
      <c r="N131" s="221" t="e">
        <f>VLOOKUP(A131,[1]Bal032022!A:N,14,0)</f>
        <v>#N/A</v>
      </c>
    </row>
    <row r="132" spans="1:14" x14ac:dyDescent="0.2">
      <c r="A132" s="222" t="s">
        <v>879</v>
      </c>
      <c r="B132" s="223" t="s">
        <v>880</v>
      </c>
      <c r="C132" s="210" t="s">
        <v>377</v>
      </c>
      <c r="D132" s="223" t="s">
        <v>881</v>
      </c>
      <c r="E132" s="224"/>
      <c r="F132" s="224"/>
      <c r="G132" s="224"/>
      <c r="H132" s="224"/>
      <c r="I132" s="225" t="s">
        <v>1834</v>
      </c>
      <c r="J132" s="226"/>
      <c r="K132" s="225" t="s">
        <v>425</v>
      </c>
      <c r="L132" s="226"/>
      <c r="M132" s="235">
        <v>24.2</v>
      </c>
      <c r="N132" s="221">
        <f>VLOOKUP(A132,[1]Bal032022!A:N,14,0)</f>
        <v>0</v>
      </c>
    </row>
    <row r="133" spans="1:14" x14ac:dyDescent="0.2">
      <c r="A133" s="222" t="s">
        <v>883</v>
      </c>
      <c r="B133" s="223" t="s">
        <v>884</v>
      </c>
      <c r="C133" s="210" t="s">
        <v>377</v>
      </c>
      <c r="D133" s="223" t="s">
        <v>885</v>
      </c>
      <c r="E133" s="224"/>
      <c r="F133" s="224"/>
      <c r="G133" s="224"/>
      <c r="H133" s="224"/>
      <c r="I133" s="225" t="s">
        <v>886</v>
      </c>
      <c r="J133" s="226"/>
      <c r="K133" s="225" t="s">
        <v>2230</v>
      </c>
      <c r="L133" s="226"/>
      <c r="M133" s="235">
        <v>-70.989999999999995</v>
      </c>
      <c r="N133" s="221" t="e">
        <f>VLOOKUP(A133,[1]Bal032022!A:N,14,0)</f>
        <v>#N/A</v>
      </c>
    </row>
    <row r="134" spans="1:14" x14ac:dyDescent="0.2">
      <c r="A134" s="222" t="s">
        <v>887</v>
      </c>
      <c r="B134" s="223" t="s">
        <v>888</v>
      </c>
      <c r="C134" s="210" t="s">
        <v>377</v>
      </c>
      <c r="D134" s="223" t="s">
        <v>889</v>
      </c>
      <c r="E134" s="224"/>
      <c r="F134" s="224"/>
      <c r="G134" s="224"/>
      <c r="H134" s="224"/>
      <c r="I134" s="225" t="s">
        <v>890</v>
      </c>
      <c r="J134" s="226"/>
      <c r="K134" s="225" t="s">
        <v>425</v>
      </c>
      <c r="L134" s="226"/>
      <c r="M134" s="235">
        <v>654.80999999999995</v>
      </c>
      <c r="N134" s="221">
        <f>VLOOKUP(A134,[1]Bal032022!A:N,14,0)</f>
        <v>0</v>
      </c>
    </row>
    <row r="135" spans="1:14" x14ac:dyDescent="0.2">
      <c r="A135" s="222" t="s">
        <v>891</v>
      </c>
      <c r="B135" s="223" t="s">
        <v>892</v>
      </c>
      <c r="C135" s="210" t="s">
        <v>377</v>
      </c>
      <c r="D135" s="223" t="s">
        <v>893</v>
      </c>
      <c r="E135" s="224"/>
      <c r="F135" s="224"/>
      <c r="G135" s="224"/>
      <c r="H135" s="224"/>
      <c r="I135" s="225" t="s">
        <v>894</v>
      </c>
      <c r="J135" s="226"/>
      <c r="K135" s="225" t="s">
        <v>2231</v>
      </c>
      <c r="L135" s="226"/>
      <c r="M135" s="235">
        <v>-1920.78</v>
      </c>
      <c r="N135" s="221" t="e">
        <f>VLOOKUP(A135,[1]Bal032022!A:N,14,0)</f>
        <v>#N/A</v>
      </c>
    </row>
    <row r="136" spans="1:14" x14ac:dyDescent="0.2">
      <c r="A136" s="265" t="s">
        <v>377</v>
      </c>
      <c r="B136" s="266" t="s">
        <v>377</v>
      </c>
      <c r="C136" s="210" t="s">
        <v>377</v>
      </c>
      <c r="D136" s="266" t="s">
        <v>377</v>
      </c>
      <c r="E136" s="267"/>
      <c r="F136" s="267"/>
      <c r="G136" s="267"/>
      <c r="H136" s="267"/>
      <c r="I136" s="267"/>
      <c r="J136" s="267"/>
      <c r="K136" s="267"/>
      <c r="L136" s="267"/>
      <c r="M136" s="233"/>
      <c r="N136" s="221"/>
    </row>
    <row r="137" spans="1:14" x14ac:dyDescent="0.2">
      <c r="A137" s="265" t="s">
        <v>895</v>
      </c>
      <c r="B137" s="266" t="s">
        <v>896</v>
      </c>
      <c r="C137" s="210" t="s">
        <v>377</v>
      </c>
      <c r="D137" s="266" t="s">
        <v>897</v>
      </c>
      <c r="E137" s="267"/>
      <c r="F137" s="267"/>
      <c r="G137" s="267"/>
      <c r="H137" s="267"/>
      <c r="I137" s="268" t="s">
        <v>2232</v>
      </c>
      <c r="J137" s="269"/>
      <c r="K137" s="268" t="s">
        <v>2233</v>
      </c>
      <c r="L137" s="269"/>
      <c r="M137" s="294">
        <v>608001.76</v>
      </c>
      <c r="N137" s="221">
        <f>VLOOKUP(A137,[1]Bal032022!A:N,14,0)</f>
        <v>0</v>
      </c>
    </row>
    <row r="138" spans="1:14" x14ac:dyDescent="0.2">
      <c r="A138" s="265" t="s">
        <v>900</v>
      </c>
      <c r="B138" s="266" t="s">
        <v>901</v>
      </c>
      <c r="C138" s="210" t="s">
        <v>377</v>
      </c>
      <c r="D138" s="266" t="s">
        <v>843</v>
      </c>
      <c r="E138" s="267"/>
      <c r="F138" s="267"/>
      <c r="G138" s="267"/>
      <c r="H138" s="267"/>
      <c r="I138" s="268" t="s">
        <v>2234</v>
      </c>
      <c r="J138" s="269"/>
      <c r="K138" s="268" t="s">
        <v>2235</v>
      </c>
      <c r="L138" s="269"/>
      <c r="M138" s="344">
        <v>158381.64000000001</v>
      </c>
      <c r="N138" s="221" t="str">
        <f>VLOOKUP(A138,[1]Bal032022!A:N,14,0)</f>
        <v>6.1.1.2.1</v>
      </c>
    </row>
    <row r="139" spans="1:14" x14ac:dyDescent="0.2">
      <c r="A139" s="222" t="s">
        <v>904</v>
      </c>
      <c r="B139" s="223" t="s">
        <v>905</v>
      </c>
      <c r="C139" s="210" t="s">
        <v>377</v>
      </c>
      <c r="D139" s="223" t="s">
        <v>906</v>
      </c>
      <c r="E139" s="224"/>
      <c r="F139" s="224"/>
      <c r="G139" s="224"/>
      <c r="H139" s="224"/>
      <c r="I139" s="225" t="s">
        <v>2236</v>
      </c>
      <c r="J139" s="226"/>
      <c r="K139" s="225" t="s">
        <v>2237</v>
      </c>
      <c r="L139" s="226"/>
      <c r="M139" s="235">
        <v>85043.26</v>
      </c>
      <c r="N139" s="221">
        <f>VLOOKUP(A139,[1]Bal032022!A:N,14,0)</f>
        <v>0</v>
      </c>
    </row>
    <row r="140" spans="1:14" x14ac:dyDescent="0.2">
      <c r="A140" s="222" t="s">
        <v>917</v>
      </c>
      <c r="B140" s="223" t="s">
        <v>918</v>
      </c>
      <c r="C140" s="210" t="s">
        <v>377</v>
      </c>
      <c r="D140" s="223" t="s">
        <v>919</v>
      </c>
      <c r="E140" s="224"/>
      <c r="F140" s="224"/>
      <c r="G140" s="224"/>
      <c r="H140" s="224"/>
      <c r="I140" s="225" t="s">
        <v>2238</v>
      </c>
      <c r="J140" s="226"/>
      <c r="K140" s="225" t="s">
        <v>425</v>
      </c>
      <c r="L140" s="226"/>
      <c r="M140" s="235">
        <v>1405.32</v>
      </c>
      <c r="N140" s="221" t="e">
        <f>VLOOKUP(A140,[1]Bal032022!A:N,14,0)</f>
        <v>#N/A</v>
      </c>
    </row>
    <row r="141" spans="1:14" x14ac:dyDescent="0.2">
      <c r="A141" s="222" t="s">
        <v>921</v>
      </c>
      <c r="B141" s="223" t="s">
        <v>922</v>
      </c>
      <c r="C141" s="210" t="s">
        <v>377</v>
      </c>
      <c r="D141" s="223" t="s">
        <v>923</v>
      </c>
      <c r="E141" s="224"/>
      <c r="F141" s="224"/>
      <c r="G141" s="224"/>
      <c r="H141" s="224"/>
      <c r="I141" s="225" t="s">
        <v>2239</v>
      </c>
      <c r="J141" s="226"/>
      <c r="K141" s="225" t="s">
        <v>425</v>
      </c>
      <c r="L141" s="226"/>
      <c r="M141" s="235">
        <v>23208.51</v>
      </c>
      <c r="N141" s="221">
        <f>VLOOKUP(A141,[1]Bal032022!A:N,14,0)</f>
        <v>0</v>
      </c>
    </row>
    <row r="142" spans="1:14" x14ac:dyDescent="0.2">
      <c r="A142" s="222" t="s">
        <v>925</v>
      </c>
      <c r="B142" s="223" t="s">
        <v>926</v>
      </c>
      <c r="C142" s="210" t="s">
        <v>377</v>
      </c>
      <c r="D142" s="223" t="s">
        <v>927</v>
      </c>
      <c r="E142" s="224"/>
      <c r="F142" s="224"/>
      <c r="G142" s="224"/>
      <c r="H142" s="224"/>
      <c r="I142" s="225" t="s">
        <v>2240</v>
      </c>
      <c r="J142" s="226"/>
      <c r="K142" s="225" t="s">
        <v>425</v>
      </c>
      <c r="L142" s="226"/>
      <c r="M142" s="235">
        <v>6862.17</v>
      </c>
      <c r="N142" s="221">
        <f>VLOOKUP(A142,[1]Bal032022!A:N,14,0)</f>
        <v>0</v>
      </c>
    </row>
    <row r="143" spans="1:14" x14ac:dyDescent="0.2">
      <c r="A143" s="222" t="s">
        <v>929</v>
      </c>
      <c r="B143" s="223" t="s">
        <v>930</v>
      </c>
      <c r="C143" s="210" t="s">
        <v>377</v>
      </c>
      <c r="D143" s="223" t="s">
        <v>931</v>
      </c>
      <c r="E143" s="224"/>
      <c r="F143" s="224"/>
      <c r="G143" s="224"/>
      <c r="H143" s="224"/>
      <c r="I143" s="225" t="s">
        <v>2241</v>
      </c>
      <c r="J143" s="226"/>
      <c r="K143" s="225" t="s">
        <v>425</v>
      </c>
      <c r="L143" s="226"/>
      <c r="M143" s="235">
        <v>857.78</v>
      </c>
      <c r="N143" s="221">
        <f>VLOOKUP(A143,[1]Bal032022!A:N,14,0)</f>
        <v>0</v>
      </c>
    </row>
    <row r="144" spans="1:14" x14ac:dyDescent="0.2">
      <c r="A144" s="222" t="s">
        <v>933</v>
      </c>
      <c r="B144" s="223" t="s">
        <v>934</v>
      </c>
      <c r="C144" s="210" t="s">
        <v>377</v>
      </c>
      <c r="D144" s="223" t="s">
        <v>935</v>
      </c>
      <c r="E144" s="224"/>
      <c r="F144" s="224"/>
      <c r="G144" s="224"/>
      <c r="H144" s="224"/>
      <c r="I144" s="225" t="s">
        <v>2242</v>
      </c>
      <c r="J144" s="226"/>
      <c r="K144" s="225" t="s">
        <v>2243</v>
      </c>
      <c r="L144" s="226"/>
      <c r="M144" s="235">
        <v>4891.13</v>
      </c>
      <c r="N144" s="221">
        <f>VLOOKUP(A144,[1]Bal032022!A:N,14,0)</f>
        <v>0</v>
      </c>
    </row>
    <row r="145" spans="1:14" x14ac:dyDescent="0.2">
      <c r="A145" s="222" t="s">
        <v>938</v>
      </c>
      <c r="B145" s="223" t="s">
        <v>939</v>
      </c>
      <c r="C145" s="210" t="s">
        <v>377</v>
      </c>
      <c r="D145" s="223" t="s">
        <v>862</v>
      </c>
      <c r="E145" s="224"/>
      <c r="F145" s="224"/>
      <c r="G145" s="224"/>
      <c r="H145" s="224"/>
      <c r="I145" s="225" t="s">
        <v>2244</v>
      </c>
      <c r="J145" s="226"/>
      <c r="K145" s="225" t="s">
        <v>2245</v>
      </c>
      <c r="L145" s="226"/>
      <c r="M145" s="235">
        <v>13431.78</v>
      </c>
      <c r="N145" s="221">
        <f>VLOOKUP(A145,[1]Bal032022!A:N,14,0)</f>
        <v>0</v>
      </c>
    </row>
    <row r="146" spans="1:14" x14ac:dyDescent="0.2">
      <c r="A146" s="222" t="s">
        <v>942</v>
      </c>
      <c r="B146" s="223" t="s">
        <v>943</v>
      </c>
      <c r="C146" s="210" t="s">
        <v>377</v>
      </c>
      <c r="D146" s="223" t="s">
        <v>944</v>
      </c>
      <c r="E146" s="224"/>
      <c r="F146" s="224"/>
      <c r="G146" s="224"/>
      <c r="H146" s="224"/>
      <c r="I146" s="225" t="s">
        <v>2246</v>
      </c>
      <c r="J146" s="226"/>
      <c r="K146" s="225" t="s">
        <v>2247</v>
      </c>
      <c r="L146" s="226"/>
      <c r="M146" s="235">
        <v>1128.6099999999999</v>
      </c>
      <c r="N146" s="221">
        <f>VLOOKUP(A146,[1]Bal032022!A:N,14,0)</f>
        <v>0</v>
      </c>
    </row>
    <row r="147" spans="1:14" x14ac:dyDescent="0.2">
      <c r="A147" s="222" t="s">
        <v>951</v>
      </c>
      <c r="B147" s="223" t="s">
        <v>952</v>
      </c>
      <c r="C147" s="210" t="s">
        <v>377</v>
      </c>
      <c r="D147" s="223" t="s">
        <v>658</v>
      </c>
      <c r="E147" s="224"/>
      <c r="F147" s="224"/>
      <c r="G147" s="224"/>
      <c r="H147" s="224"/>
      <c r="I147" s="225" t="s">
        <v>2248</v>
      </c>
      <c r="J147" s="226"/>
      <c r="K147" s="225" t="s">
        <v>2164</v>
      </c>
      <c r="L147" s="226"/>
      <c r="M147" s="235">
        <v>6839.6</v>
      </c>
      <c r="N147" s="221">
        <f>VLOOKUP(A147,[1]Bal032022!A:N,14,0)</f>
        <v>0</v>
      </c>
    </row>
    <row r="148" spans="1:14" x14ac:dyDescent="0.2">
      <c r="A148" s="222" t="s">
        <v>955</v>
      </c>
      <c r="B148" s="223" t="s">
        <v>956</v>
      </c>
      <c r="C148" s="210" t="s">
        <v>377</v>
      </c>
      <c r="D148" s="223" t="s">
        <v>869</v>
      </c>
      <c r="E148" s="224"/>
      <c r="F148" s="224"/>
      <c r="G148" s="224"/>
      <c r="H148" s="224"/>
      <c r="I148" s="225" t="s">
        <v>2249</v>
      </c>
      <c r="J148" s="226"/>
      <c r="K148" s="225" t="s">
        <v>2250</v>
      </c>
      <c r="L148" s="226"/>
      <c r="M148" s="235">
        <v>9065.7800000000007</v>
      </c>
      <c r="N148" s="221">
        <f>VLOOKUP(A148,[1]Bal032022!A:N,14,0)</f>
        <v>0</v>
      </c>
    </row>
    <row r="149" spans="1:14" x14ac:dyDescent="0.2">
      <c r="A149" s="222" t="s">
        <v>959</v>
      </c>
      <c r="B149" s="223" t="s">
        <v>960</v>
      </c>
      <c r="C149" s="210" t="s">
        <v>377</v>
      </c>
      <c r="D149" s="223" t="s">
        <v>873</v>
      </c>
      <c r="E149" s="224"/>
      <c r="F149" s="224"/>
      <c r="G149" s="224"/>
      <c r="H149" s="224"/>
      <c r="I149" s="225" t="s">
        <v>2251</v>
      </c>
      <c r="J149" s="226"/>
      <c r="K149" s="225" t="s">
        <v>2252</v>
      </c>
      <c r="L149" s="226"/>
      <c r="M149" s="235">
        <v>547.14</v>
      </c>
      <c r="N149" s="221">
        <f>VLOOKUP(A149,[1]Bal032022!A:N,14,0)</f>
        <v>0</v>
      </c>
    </row>
    <row r="150" spans="1:14" x14ac:dyDescent="0.2">
      <c r="A150" s="222" t="s">
        <v>963</v>
      </c>
      <c r="B150" s="223" t="s">
        <v>964</v>
      </c>
      <c r="C150" s="210" t="s">
        <v>377</v>
      </c>
      <c r="D150" s="223" t="s">
        <v>877</v>
      </c>
      <c r="E150" s="224"/>
      <c r="F150" s="224"/>
      <c r="G150" s="224"/>
      <c r="H150" s="224"/>
      <c r="I150" s="225" t="s">
        <v>2253</v>
      </c>
      <c r="J150" s="226"/>
      <c r="K150" s="225" t="s">
        <v>2254</v>
      </c>
      <c r="L150" s="226"/>
      <c r="M150" s="235">
        <v>705.91</v>
      </c>
      <c r="N150" s="221">
        <f>VLOOKUP(A150,[1]Bal032022!A:N,14,0)</f>
        <v>0</v>
      </c>
    </row>
    <row r="151" spans="1:14" x14ac:dyDescent="0.2">
      <c r="A151" s="222" t="s">
        <v>967</v>
      </c>
      <c r="B151" s="223" t="s">
        <v>968</v>
      </c>
      <c r="C151" s="210" t="s">
        <v>377</v>
      </c>
      <c r="D151" s="223" t="s">
        <v>881</v>
      </c>
      <c r="E151" s="224"/>
      <c r="F151" s="224"/>
      <c r="G151" s="224"/>
      <c r="H151" s="224"/>
      <c r="I151" s="225" t="s">
        <v>2255</v>
      </c>
      <c r="J151" s="226"/>
      <c r="K151" s="225" t="s">
        <v>2256</v>
      </c>
      <c r="L151" s="226"/>
      <c r="M151" s="235">
        <v>68.47</v>
      </c>
      <c r="N151" s="221">
        <f>VLOOKUP(A151,[1]Bal032022!A:N,14,0)</f>
        <v>0</v>
      </c>
    </row>
    <row r="152" spans="1:14" x14ac:dyDescent="0.2">
      <c r="A152" s="222" t="s">
        <v>971</v>
      </c>
      <c r="B152" s="223" t="s">
        <v>972</v>
      </c>
      <c r="C152" s="210" t="s">
        <v>377</v>
      </c>
      <c r="D152" s="223" t="s">
        <v>885</v>
      </c>
      <c r="E152" s="224"/>
      <c r="F152" s="224"/>
      <c r="G152" s="224"/>
      <c r="H152" s="224"/>
      <c r="I152" s="225" t="s">
        <v>2257</v>
      </c>
      <c r="J152" s="226"/>
      <c r="K152" s="225" t="s">
        <v>2258</v>
      </c>
      <c r="L152" s="226"/>
      <c r="M152" s="235">
        <v>88.24</v>
      </c>
      <c r="N152" s="221">
        <f>VLOOKUP(A152,[1]Bal032022!A:N,14,0)</f>
        <v>0</v>
      </c>
    </row>
    <row r="153" spans="1:14" x14ac:dyDescent="0.2">
      <c r="A153" s="222" t="s">
        <v>975</v>
      </c>
      <c r="B153" s="223" t="s">
        <v>976</v>
      </c>
      <c r="C153" s="210" t="s">
        <v>377</v>
      </c>
      <c r="D153" s="223" t="s">
        <v>889</v>
      </c>
      <c r="E153" s="224"/>
      <c r="F153" s="224"/>
      <c r="G153" s="224"/>
      <c r="H153" s="224"/>
      <c r="I153" s="225" t="s">
        <v>2259</v>
      </c>
      <c r="J153" s="226"/>
      <c r="K153" s="225" t="s">
        <v>2176</v>
      </c>
      <c r="L153" s="226"/>
      <c r="M153" s="235">
        <v>1850.56</v>
      </c>
      <c r="N153" s="221">
        <f>VLOOKUP(A153,[1]Bal032022!A:N,14,0)</f>
        <v>0</v>
      </c>
    </row>
    <row r="154" spans="1:14" x14ac:dyDescent="0.2">
      <c r="A154" s="222" t="s">
        <v>979</v>
      </c>
      <c r="B154" s="223" t="s">
        <v>980</v>
      </c>
      <c r="C154" s="210" t="s">
        <v>377</v>
      </c>
      <c r="D154" s="223" t="s">
        <v>893</v>
      </c>
      <c r="E154" s="224"/>
      <c r="F154" s="224"/>
      <c r="G154" s="224"/>
      <c r="H154" s="224"/>
      <c r="I154" s="225" t="s">
        <v>2260</v>
      </c>
      <c r="J154" s="226"/>
      <c r="K154" s="225" t="s">
        <v>2261</v>
      </c>
      <c r="L154" s="226"/>
      <c r="M154" s="235">
        <v>2387.38</v>
      </c>
      <c r="N154" s="221">
        <f>VLOOKUP(A154,[1]Bal032022!A:N,14,0)</f>
        <v>0</v>
      </c>
    </row>
    <row r="155" spans="1:14" x14ac:dyDescent="0.2">
      <c r="A155" s="265" t="s">
        <v>377</v>
      </c>
      <c r="B155" s="266" t="s">
        <v>377</v>
      </c>
      <c r="C155" s="210" t="s">
        <v>377</v>
      </c>
      <c r="D155" s="266" t="s">
        <v>377</v>
      </c>
      <c r="E155" s="267"/>
      <c r="F155" s="267"/>
      <c r="G155" s="267"/>
      <c r="H155" s="267"/>
      <c r="I155" s="267"/>
      <c r="J155" s="267"/>
      <c r="K155" s="267"/>
      <c r="L155" s="267"/>
      <c r="M155" s="233"/>
      <c r="N155" s="221"/>
    </row>
    <row r="156" spans="1:14" x14ac:dyDescent="0.2">
      <c r="A156" s="265" t="s">
        <v>983</v>
      </c>
      <c r="B156" s="266" t="s">
        <v>984</v>
      </c>
      <c r="C156" s="210" t="s">
        <v>377</v>
      </c>
      <c r="D156" s="266" t="s">
        <v>985</v>
      </c>
      <c r="E156" s="267"/>
      <c r="F156" s="267"/>
      <c r="G156" s="267"/>
      <c r="H156" s="267"/>
      <c r="I156" s="268" t="s">
        <v>2262</v>
      </c>
      <c r="J156" s="269"/>
      <c r="K156" s="268" t="s">
        <v>2263</v>
      </c>
      <c r="L156" s="269"/>
      <c r="M156" s="344">
        <v>449620.12</v>
      </c>
      <c r="N156" s="221" t="str">
        <f>VLOOKUP(A156,[1]Bal032022!A:N,14,0)</f>
        <v>6.1.1.2.2</v>
      </c>
    </row>
    <row r="157" spans="1:14" x14ac:dyDescent="0.2">
      <c r="A157" s="222" t="s">
        <v>988</v>
      </c>
      <c r="B157" s="223" t="s">
        <v>989</v>
      </c>
      <c r="C157" s="210" t="s">
        <v>377</v>
      </c>
      <c r="D157" s="223" t="s">
        <v>906</v>
      </c>
      <c r="E157" s="224"/>
      <c r="F157" s="224"/>
      <c r="G157" s="224"/>
      <c r="H157" s="224"/>
      <c r="I157" s="225" t="s">
        <v>2264</v>
      </c>
      <c r="J157" s="226"/>
      <c r="K157" s="225" t="s">
        <v>2265</v>
      </c>
      <c r="L157" s="226"/>
      <c r="M157" s="235">
        <v>252472.39</v>
      </c>
      <c r="N157" s="221">
        <f>VLOOKUP(A157,[1]Bal032022!A:N,14,0)</f>
        <v>0</v>
      </c>
    </row>
    <row r="158" spans="1:14" x14ac:dyDescent="0.2">
      <c r="A158" s="222" t="s">
        <v>996</v>
      </c>
      <c r="B158" s="223" t="s">
        <v>997</v>
      </c>
      <c r="C158" s="210" t="s">
        <v>377</v>
      </c>
      <c r="D158" s="223" t="s">
        <v>998</v>
      </c>
      <c r="E158" s="224"/>
      <c r="F158" s="224"/>
      <c r="G158" s="224"/>
      <c r="H158" s="224"/>
      <c r="I158" s="225" t="s">
        <v>2266</v>
      </c>
      <c r="J158" s="226"/>
      <c r="K158" s="225" t="s">
        <v>2267</v>
      </c>
      <c r="L158" s="226"/>
      <c r="M158" s="235">
        <v>67799.05</v>
      </c>
      <c r="N158" s="221">
        <f>VLOOKUP(A158,[1]Bal032022!A:N,14,0)</f>
        <v>0</v>
      </c>
    </row>
    <row r="159" spans="1:14" x14ac:dyDescent="0.2">
      <c r="A159" s="222" t="s">
        <v>1000</v>
      </c>
      <c r="B159" s="223" t="s">
        <v>1001</v>
      </c>
      <c r="C159" s="210" t="s">
        <v>377</v>
      </c>
      <c r="D159" s="223" t="s">
        <v>1002</v>
      </c>
      <c r="E159" s="224"/>
      <c r="F159" s="224"/>
      <c r="G159" s="224"/>
      <c r="H159" s="224"/>
      <c r="I159" s="225" t="s">
        <v>2268</v>
      </c>
      <c r="J159" s="226"/>
      <c r="K159" s="225" t="s">
        <v>425</v>
      </c>
      <c r="L159" s="226"/>
      <c r="M159" s="235">
        <v>20171.810000000001</v>
      </c>
      <c r="N159" s="221">
        <f>VLOOKUP(A159,[1]Bal032022!A:N,14,0)</f>
        <v>0</v>
      </c>
    </row>
    <row r="160" spans="1:14" x14ac:dyDescent="0.2">
      <c r="A160" s="222" t="s">
        <v>1004</v>
      </c>
      <c r="B160" s="223" t="s">
        <v>1005</v>
      </c>
      <c r="C160" s="210" t="s">
        <v>377</v>
      </c>
      <c r="D160" s="223" t="s">
        <v>1006</v>
      </c>
      <c r="E160" s="224"/>
      <c r="F160" s="224"/>
      <c r="G160" s="224"/>
      <c r="H160" s="224"/>
      <c r="I160" s="225" t="s">
        <v>2269</v>
      </c>
      <c r="J160" s="226"/>
      <c r="K160" s="225" t="s">
        <v>425</v>
      </c>
      <c r="L160" s="226"/>
      <c r="M160" s="235">
        <v>2504.6999999999998</v>
      </c>
      <c r="N160" s="221">
        <f>VLOOKUP(A160,[1]Bal032022!A:N,14,0)</f>
        <v>0</v>
      </c>
    </row>
    <row r="161" spans="1:14" x14ac:dyDescent="0.2">
      <c r="A161" s="222" t="s">
        <v>1008</v>
      </c>
      <c r="B161" s="223" t="s">
        <v>1009</v>
      </c>
      <c r="C161" s="210" t="s">
        <v>377</v>
      </c>
      <c r="D161" s="223" t="s">
        <v>1010</v>
      </c>
      <c r="E161" s="224"/>
      <c r="F161" s="224"/>
      <c r="G161" s="224"/>
      <c r="H161" s="224"/>
      <c r="I161" s="225" t="s">
        <v>2270</v>
      </c>
      <c r="J161" s="226"/>
      <c r="K161" s="225" t="s">
        <v>2271</v>
      </c>
      <c r="L161" s="226"/>
      <c r="M161" s="235">
        <v>10761.34</v>
      </c>
      <c r="N161" s="221">
        <f>VLOOKUP(A161,[1]Bal032022!A:N,14,0)</f>
        <v>0</v>
      </c>
    </row>
    <row r="162" spans="1:14" x14ac:dyDescent="0.2">
      <c r="A162" s="222" t="s">
        <v>1013</v>
      </c>
      <c r="B162" s="223" t="s">
        <v>1014</v>
      </c>
      <c r="C162" s="210" t="s">
        <v>377</v>
      </c>
      <c r="D162" s="223" t="s">
        <v>862</v>
      </c>
      <c r="E162" s="224"/>
      <c r="F162" s="224"/>
      <c r="G162" s="224"/>
      <c r="H162" s="224"/>
      <c r="I162" s="225" t="s">
        <v>2272</v>
      </c>
      <c r="J162" s="226"/>
      <c r="K162" s="225" t="s">
        <v>425</v>
      </c>
      <c r="L162" s="226"/>
      <c r="M162" s="235">
        <v>39499.379999999997</v>
      </c>
      <c r="N162" s="221">
        <f>VLOOKUP(A162,[1]Bal032022!A:N,14,0)</f>
        <v>0</v>
      </c>
    </row>
    <row r="163" spans="1:14" x14ac:dyDescent="0.2">
      <c r="A163" s="222" t="s">
        <v>1017</v>
      </c>
      <c r="B163" s="223" t="s">
        <v>1018</v>
      </c>
      <c r="C163" s="210" t="s">
        <v>377</v>
      </c>
      <c r="D163" s="223" t="s">
        <v>944</v>
      </c>
      <c r="E163" s="224"/>
      <c r="F163" s="224"/>
      <c r="G163" s="224"/>
      <c r="H163" s="224"/>
      <c r="I163" s="225" t="s">
        <v>2273</v>
      </c>
      <c r="J163" s="226"/>
      <c r="K163" s="225" t="s">
        <v>2274</v>
      </c>
      <c r="L163" s="226"/>
      <c r="M163" s="235">
        <v>3814.36</v>
      </c>
      <c r="N163" s="221">
        <f>VLOOKUP(A163,[1]Bal032022!A:N,14,0)</f>
        <v>0</v>
      </c>
    </row>
    <row r="164" spans="1:14" x14ac:dyDescent="0.2">
      <c r="A164" s="222" t="s">
        <v>1021</v>
      </c>
      <c r="B164" s="223" t="s">
        <v>1022</v>
      </c>
      <c r="C164" s="210" t="s">
        <v>377</v>
      </c>
      <c r="D164" s="223" t="s">
        <v>658</v>
      </c>
      <c r="E164" s="224"/>
      <c r="F164" s="224"/>
      <c r="G164" s="224"/>
      <c r="H164" s="224"/>
      <c r="I164" s="225" t="s">
        <v>2275</v>
      </c>
      <c r="J164" s="226"/>
      <c r="K164" s="225" t="s">
        <v>425</v>
      </c>
      <c r="L164" s="226"/>
      <c r="M164" s="235">
        <v>22388.22</v>
      </c>
      <c r="N164" s="221">
        <f>VLOOKUP(A164,[1]Bal032022!A:N,14,0)</f>
        <v>0</v>
      </c>
    </row>
    <row r="165" spans="1:14" x14ac:dyDescent="0.2">
      <c r="A165" s="222" t="s">
        <v>1024</v>
      </c>
      <c r="B165" s="223" t="s">
        <v>1025</v>
      </c>
      <c r="C165" s="210" t="s">
        <v>377</v>
      </c>
      <c r="D165" s="223" t="s">
        <v>869</v>
      </c>
      <c r="E165" s="224"/>
      <c r="F165" s="224"/>
      <c r="G165" s="224"/>
      <c r="H165" s="224"/>
      <c r="I165" s="225" t="s">
        <v>2276</v>
      </c>
      <c r="J165" s="226"/>
      <c r="K165" s="225" t="s">
        <v>2277</v>
      </c>
      <c r="L165" s="226"/>
      <c r="M165" s="235">
        <v>14229.73</v>
      </c>
      <c r="N165" s="221">
        <f>VLOOKUP(A165,[1]Bal032022!A:N,14,0)</f>
        <v>0</v>
      </c>
    </row>
    <row r="166" spans="1:14" x14ac:dyDescent="0.2">
      <c r="A166" s="222" t="s">
        <v>1028</v>
      </c>
      <c r="B166" s="223" t="s">
        <v>1029</v>
      </c>
      <c r="C166" s="210" t="s">
        <v>377</v>
      </c>
      <c r="D166" s="223" t="s">
        <v>873</v>
      </c>
      <c r="E166" s="224"/>
      <c r="F166" s="224"/>
      <c r="G166" s="224"/>
      <c r="H166" s="224"/>
      <c r="I166" s="225" t="s">
        <v>2278</v>
      </c>
      <c r="J166" s="226"/>
      <c r="K166" s="225" t="s">
        <v>425</v>
      </c>
      <c r="L166" s="226"/>
      <c r="M166" s="235">
        <v>1791.03</v>
      </c>
      <c r="N166" s="221">
        <f>VLOOKUP(A166,[1]Bal032022!A:N,14,0)</f>
        <v>0</v>
      </c>
    </row>
    <row r="167" spans="1:14" x14ac:dyDescent="0.2">
      <c r="A167" s="222" t="s">
        <v>1032</v>
      </c>
      <c r="B167" s="223" t="s">
        <v>1033</v>
      </c>
      <c r="C167" s="210" t="s">
        <v>377</v>
      </c>
      <c r="D167" s="223" t="s">
        <v>877</v>
      </c>
      <c r="E167" s="224"/>
      <c r="F167" s="224"/>
      <c r="G167" s="224"/>
      <c r="H167" s="224"/>
      <c r="I167" s="225" t="s">
        <v>2279</v>
      </c>
      <c r="J167" s="226"/>
      <c r="K167" s="225" t="s">
        <v>2280</v>
      </c>
      <c r="L167" s="226"/>
      <c r="M167" s="235">
        <v>1478.62</v>
      </c>
      <c r="N167" s="221">
        <f>VLOOKUP(A167,[1]Bal032022!A:N,14,0)</f>
        <v>0</v>
      </c>
    </row>
    <row r="168" spans="1:14" x14ac:dyDescent="0.2">
      <c r="A168" s="222" t="s">
        <v>1036</v>
      </c>
      <c r="B168" s="223" t="s">
        <v>1037</v>
      </c>
      <c r="C168" s="210" t="s">
        <v>377</v>
      </c>
      <c r="D168" s="223" t="s">
        <v>881</v>
      </c>
      <c r="E168" s="224"/>
      <c r="F168" s="224"/>
      <c r="G168" s="224"/>
      <c r="H168" s="224"/>
      <c r="I168" s="225" t="s">
        <v>2281</v>
      </c>
      <c r="J168" s="226"/>
      <c r="K168" s="225" t="s">
        <v>425</v>
      </c>
      <c r="L168" s="226"/>
      <c r="M168" s="235">
        <v>223.92</v>
      </c>
      <c r="N168" s="221">
        <f>VLOOKUP(A168,[1]Bal032022!A:N,14,0)</f>
        <v>0</v>
      </c>
    </row>
    <row r="169" spans="1:14" x14ac:dyDescent="0.2">
      <c r="A169" s="222" t="s">
        <v>1039</v>
      </c>
      <c r="B169" s="223" t="s">
        <v>1040</v>
      </c>
      <c r="C169" s="210" t="s">
        <v>377</v>
      </c>
      <c r="D169" s="223" t="s">
        <v>885</v>
      </c>
      <c r="E169" s="224"/>
      <c r="F169" s="224"/>
      <c r="G169" s="224"/>
      <c r="H169" s="224"/>
      <c r="I169" s="225" t="s">
        <v>2282</v>
      </c>
      <c r="J169" s="226"/>
      <c r="K169" s="225" t="s">
        <v>2283</v>
      </c>
      <c r="L169" s="226"/>
      <c r="M169" s="235">
        <v>184.85</v>
      </c>
      <c r="N169" s="221">
        <f>VLOOKUP(A169,[1]Bal032022!A:N,14,0)</f>
        <v>0</v>
      </c>
    </row>
    <row r="170" spans="1:14" x14ac:dyDescent="0.2">
      <c r="A170" s="222" t="s">
        <v>1043</v>
      </c>
      <c r="B170" s="223" t="s">
        <v>1044</v>
      </c>
      <c r="C170" s="210" t="s">
        <v>377</v>
      </c>
      <c r="D170" s="223" t="s">
        <v>889</v>
      </c>
      <c r="E170" s="224"/>
      <c r="F170" s="224"/>
      <c r="G170" s="224"/>
      <c r="H170" s="224"/>
      <c r="I170" s="225" t="s">
        <v>2284</v>
      </c>
      <c r="J170" s="226"/>
      <c r="K170" s="225" t="s">
        <v>425</v>
      </c>
      <c r="L170" s="226"/>
      <c r="M170" s="235">
        <v>6057.43</v>
      </c>
      <c r="N170" s="221">
        <f>VLOOKUP(A170,[1]Bal032022!A:N,14,0)</f>
        <v>0</v>
      </c>
    </row>
    <row r="171" spans="1:14" x14ac:dyDescent="0.2">
      <c r="A171" s="222" t="s">
        <v>1046</v>
      </c>
      <c r="B171" s="223" t="s">
        <v>1047</v>
      </c>
      <c r="C171" s="210" t="s">
        <v>377</v>
      </c>
      <c r="D171" s="223" t="s">
        <v>893</v>
      </c>
      <c r="E171" s="224"/>
      <c r="F171" s="224"/>
      <c r="G171" s="224"/>
      <c r="H171" s="224"/>
      <c r="I171" s="225" t="s">
        <v>2285</v>
      </c>
      <c r="J171" s="226"/>
      <c r="K171" s="225" t="s">
        <v>2286</v>
      </c>
      <c r="L171" s="226"/>
      <c r="M171" s="235">
        <v>5000.7700000000004</v>
      </c>
      <c r="N171" s="221">
        <f>VLOOKUP(A171,[1]Bal032022!A:N,14,0)</f>
        <v>0</v>
      </c>
    </row>
    <row r="172" spans="1:14" x14ac:dyDescent="0.2">
      <c r="A172" s="222" t="s">
        <v>1050</v>
      </c>
      <c r="B172" s="223" t="s">
        <v>1051</v>
      </c>
      <c r="C172" s="210" t="s">
        <v>377</v>
      </c>
      <c r="D172" s="223" t="s">
        <v>1052</v>
      </c>
      <c r="E172" s="224"/>
      <c r="F172" s="224"/>
      <c r="G172" s="224"/>
      <c r="H172" s="224"/>
      <c r="I172" s="225" t="s">
        <v>2287</v>
      </c>
      <c r="J172" s="226"/>
      <c r="K172" s="225" t="s">
        <v>425</v>
      </c>
      <c r="L172" s="226"/>
      <c r="M172" s="235">
        <v>1242.52</v>
      </c>
      <c r="N172" s="221">
        <f>VLOOKUP(A172,[1]Bal032022!A:N,14,0)</f>
        <v>0</v>
      </c>
    </row>
    <row r="173" spans="1:14" x14ac:dyDescent="0.2">
      <c r="A173" s="265" t="s">
        <v>377</v>
      </c>
      <c r="B173" s="266" t="s">
        <v>377</v>
      </c>
      <c r="C173" s="210" t="s">
        <v>377</v>
      </c>
      <c r="D173" s="266" t="s">
        <v>377</v>
      </c>
      <c r="E173" s="267"/>
      <c r="F173" s="267"/>
      <c r="G173" s="267"/>
      <c r="H173" s="267"/>
      <c r="I173" s="267"/>
      <c r="J173" s="267"/>
      <c r="K173" s="267"/>
      <c r="L173" s="267"/>
      <c r="M173" s="233"/>
      <c r="N173" s="221"/>
    </row>
    <row r="174" spans="1:14" x14ac:dyDescent="0.2">
      <c r="A174" s="265" t="s">
        <v>1058</v>
      </c>
      <c r="B174" s="266" t="s">
        <v>1059</v>
      </c>
      <c r="C174" s="210" t="s">
        <v>377</v>
      </c>
      <c r="D174" s="266" t="s">
        <v>1060</v>
      </c>
      <c r="E174" s="267"/>
      <c r="F174" s="267"/>
      <c r="G174" s="267"/>
      <c r="H174" s="267"/>
      <c r="I174" s="268" t="s">
        <v>2288</v>
      </c>
      <c r="J174" s="269"/>
      <c r="K174" s="268" t="s">
        <v>425</v>
      </c>
      <c r="L174" s="269"/>
      <c r="M174" s="344">
        <v>8112.48</v>
      </c>
      <c r="N174" s="221">
        <f>VLOOKUP(A174,[1]Bal032022!A:N,14,0)</f>
        <v>0</v>
      </c>
    </row>
    <row r="175" spans="1:14" x14ac:dyDescent="0.2">
      <c r="A175" s="265" t="s">
        <v>1062</v>
      </c>
      <c r="B175" s="266" t="s">
        <v>1063</v>
      </c>
      <c r="C175" s="210" t="s">
        <v>377</v>
      </c>
      <c r="D175" s="266" t="s">
        <v>985</v>
      </c>
      <c r="E175" s="267"/>
      <c r="F175" s="267"/>
      <c r="G175" s="267"/>
      <c r="H175" s="267"/>
      <c r="I175" s="268" t="s">
        <v>2288</v>
      </c>
      <c r="J175" s="269"/>
      <c r="K175" s="268" t="s">
        <v>425</v>
      </c>
      <c r="L175" s="269"/>
      <c r="M175" s="294">
        <v>8112.48</v>
      </c>
      <c r="N175" s="221" t="str">
        <f>VLOOKUP(A175,[1]Bal032022!A:N,14,0)</f>
        <v>6.1.1.3.2</v>
      </c>
    </row>
    <row r="176" spans="1:14" x14ac:dyDescent="0.2">
      <c r="A176" s="222" t="s">
        <v>1064</v>
      </c>
      <c r="B176" s="223" t="s">
        <v>1065</v>
      </c>
      <c r="C176" s="210" t="s">
        <v>377</v>
      </c>
      <c r="D176" s="223" t="s">
        <v>846</v>
      </c>
      <c r="E176" s="224"/>
      <c r="F176" s="224"/>
      <c r="G176" s="224"/>
      <c r="H176" s="224"/>
      <c r="I176" s="225" t="s">
        <v>1897</v>
      </c>
      <c r="J176" s="226"/>
      <c r="K176" s="225" t="s">
        <v>425</v>
      </c>
      <c r="L176" s="226"/>
      <c r="M176" s="235">
        <v>4000</v>
      </c>
      <c r="N176" s="221">
        <f>VLOOKUP(A176,[1]Bal032022!A:N,14,0)</f>
        <v>0</v>
      </c>
    </row>
    <row r="177" spans="1:14" x14ac:dyDescent="0.2">
      <c r="A177" s="222" t="s">
        <v>1070</v>
      </c>
      <c r="B177" s="223" t="s">
        <v>1071</v>
      </c>
      <c r="C177" s="210" t="s">
        <v>377</v>
      </c>
      <c r="D177" s="223" t="s">
        <v>862</v>
      </c>
      <c r="E177" s="224"/>
      <c r="F177" s="224"/>
      <c r="G177" s="224"/>
      <c r="H177" s="224"/>
      <c r="I177" s="225" t="s">
        <v>1898</v>
      </c>
      <c r="J177" s="226"/>
      <c r="K177" s="225" t="s">
        <v>425</v>
      </c>
      <c r="L177" s="226"/>
      <c r="M177" s="235">
        <v>3057.12</v>
      </c>
      <c r="N177" s="221">
        <f>VLOOKUP(A177,[1]Bal032022!A:N,14,0)</f>
        <v>0</v>
      </c>
    </row>
    <row r="178" spans="1:14" x14ac:dyDescent="0.2">
      <c r="A178" s="222" t="s">
        <v>1073</v>
      </c>
      <c r="B178" s="223" t="s">
        <v>1074</v>
      </c>
      <c r="C178" s="210" t="s">
        <v>377</v>
      </c>
      <c r="D178" s="223" t="s">
        <v>944</v>
      </c>
      <c r="E178" s="224"/>
      <c r="F178" s="224"/>
      <c r="G178" s="224"/>
      <c r="H178" s="224"/>
      <c r="I178" s="225" t="s">
        <v>2289</v>
      </c>
      <c r="J178" s="226"/>
      <c r="K178" s="225" t="s">
        <v>425</v>
      </c>
      <c r="L178" s="226"/>
      <c r="M178" s="235">
        <v>1055.3599999999999</v>
      </c>
      <c r="N178" s="221" t="e">
        <f>VLOOKUP(A178,[1]Bal032022!A:N,14,0)</f>
        <v>#N/A</v>
      </c>
    </row>
    <row r="179" spans="1:14" x14ac:dyDescent="0.2">
      <c r="A179" s="265" t="s">
        <v>377</v>
      </c>
      <c r="B179" s="266" t="s">
        <v>377</v>
      </c>
      <c r="C179" s="210" t="s">
        <v>377</v>
      </c>
      <c r="D179" s="266" t="s">
        <v>377</v>
      </c>
      <c r="E179" s="267"/>
      <c r="F179" s="267"/>
      <c r="G179" s="267"/>
      <c r="H179" s="267"/>
      <c r="I179" s="267"/>
      <c r="J179" s="267"/>
      <c r="K179" s="267"/>
      <c r="L179" s="267"/>
      <c r="M179" s="233"/>
      <c r="N179" s="221"/>
    </row>
    <row r="180" spans="1:14" x14ac:dyDescent="0.2">
      <c r="A180" s="265" t="s">
        <v>1076</v>
      </c>
      <c r="B180" s="266" t="s">
        <v>1077</v>
      </c>
      <c r="C180" s="210" t="s">
        <v>377</v>
      </c>
      <c r="D180" s="266" t="s">
        <v>1078</v>
      </c>
      <c r="E180" s="267"/>
      <c r="F180" s="267"/>
      <c r="G180" s="267"/>
      <c r="H180" s="267"/>
      <c r="I180" s="268" t="s">
        <v>2290</v>
      </c>
      <c r="J180" s="269"/>
      <c r="K180" s="268" t="s">
        <v>425</v>
      </c>
      <c r="L180" s="269"/>
      <c r="M180" s="294">
        <v>69900.78</v>
      </c>
      <c r="N180" s="221">
        <f>VLOOKUP(A180,[1]Bal032022!A:N,14,0)</f>
        <v>0</v>
      </c>
    </row>
    <row r="181" spans="1:14" x14ac:dyDescent="0.2">
      <c r="A181" s="265" t="s">
        <v>1081</v>
      </c>
      <c r="B181" s="266" t="s">
        <v>1082</v>
      </c>
      <c r="C181" s="210" t="s">
        <v>377</v>
      </c>
      <c r="D181" s="266" t="s">
        <v>1078</v>
      </c>
      <c r="E181" s="267"/>
      <c r="F181" s="267"/>
      <c r="G181" s="267"/>
      <c r="H181" s="267"/>
      <c r="I181" s="268" t="s">
        <v>2290</v>
      </c>
      <c r="J181" s="269"/>
      <c r="K181" s="268" t="s">
        <v>425</v>
      </c>
      <c r="L181" s="269"/>
      <c r="M181" s="344">
        <v>69900.78</v>
      </c>
      <c r="N181" s="221">
        <f>VLOOKUP(A181,[1]Bal032022!A:N,14,0)</f>
        <v>0</v>
      </c>
    </row>
    <row r="182" spans="1:14" x14ac:dyDescent="0.2">
      <c r="A182" s="265" t="s">
        <v>1083</v>
      </c>
      <c r="B182" s="266" t="s">
        <v>1084</v>
      </c>
      <c r="C182" s="210" t="s">
        <v>377</v>
      </c>
      <c r="D182" s="266" t="s">
        <v>1078</v>
      </c>
      <c r="E182" s="267"/>
      <c r="F182" s="267"/>
      <c r="G182" s="267"/>
      <c r="H182" s="267"/>
      <c r="I182" s="268" t="s">
        <v>2290</v>
      </c>
      <c r="J182" s="269"/>
      <c r="K182" s="268" t="s">
        <v>425</v>
      </c>
      <c r="L182" s="269"/>
      <c r="M182" s="294">
        <v>69900.78</v>
      </c>
      <c r="N182" s="221">
        <f>VLOOKUP(A182,[1]Bal032022!A:N,14,0)</f>
        <v>0</v>
      </c>
    </row>
    <row r="183" spans="1:14" x14ac:dyDescent="0.2">
      <c r="A183" s="222" t="s">
        <v>1085</v>
      </c>
      <c r="B183" s="223" t="s">
        <v>1086</v>
      </c>
      <c r="C183" s="210" t="s">
        <v>377</v>
      </c>
      <c r="D183" s="223" t="s">
        <v>1087</v>
      </c>
      <c r="E183" s="224"/>
      <c r="F183" s="224"/>
      <c r="G183" s="224"/>
      <c r="H183" s="224"/>
      <c r="I183" s="225" t="s">
        <v>2291</v>
      </c>
      <c r="J183" s="226"/>
      <c r="K183" s="225" t="s">
        <v>425</v>
      </c>
      <c r="L183" s="226"/>
      <c r="M183" s="235">
        <v>9225</v>
      </c>
      <c r="N183" s="221" t="str">
        <f>VLOOKUP(A183,[1]Bal032022!A:N,14,0)</f>
        <v>6.1.2.6</v>
      </c>
    </row>
    <row r="184" spans="1:14" x14ac:dyDescent="0.2">
      <c r="A184" s="222" t="s">
        <v>1089</v>
      </c>
      <c r="B184" s="223" t="s">
        <v>1090</v>
      </c>
      <c r="C184" s="210" t="s">
        <v>377</v>
      </c>
      <c r="D184" s="223" t="s">
        <v>1091</v>
      </c>
      <c r="E184" s="224"/>
      <c r="F184" s="224"/>
      <c r="G184" s="224"/>
      <c r="H184" s="224"/>
      <c r="I184" s="225" t="s">
        <v>2292</v>
      </c>
      <c r="J184" s="226"/>
      <c r="K184" s="225" t="s">
        <v>425</v>
      </c>
      <c r="L184" s="226"/>
      <c r="M184" s="235">
        <v>6795.8</v>
      </c>
      <c r="N184" s="221" t="str">
        <f>VLOOKUP(A184,[1]Bal032022!A:N,14,0)</f>
        <v>6.1.2.3</v>
      </c>
    </row>
    <row r="185" spans="1:14" x14ac:dyDescent="0.2">
      <c r="A185" s="222" t="s">
        <v>2293</v>
      </c>
      <c r="B185" s="223" t="s">
        <v>2294</v>
      </c>
      <c r="C185" s="210" t="s">
        <v>377</v>
      </c>
      <c r="D185" s="223" t="s">
        <v>2295</v>
      </c>
      <c r="E185" s="224"/>
      <c r="F185" s="224"/>
      <c r="G185" s="224"/>
      <c r="H185" s="224"/>
      <c r="I185" s="225" t="s">
        <v>2296</v>
      </c>
      <c r="J185" s="226"/>
      <c r="K185" s="225" t="s">
        <v>425</v>
      </c>
      <c r="L185" s="226"/>
      <c r="M185" s="235">
        <v>6000</v>
      </c>
      <c r="N185" s="221" t="s">
        <v>125</v>
      </c>
    </row>
    <row r="186" spans="1:14" x14ac:dyDescent="0.2">
      <c r="A186" s="222" t="s">
        <v>1093</v>
      </c>
      <c r="B186" s="223" t="s">
        <v>1094</v>
      </c>
      <c r="C186" s="210" t="s">
        <v>377</v>
      </c>
      <c r="D186" s="223" t="s">
        <v>1095</v>
      </c>
      <c r="E186" s="224"/>
      <c r="F186" s="224"/>
      <c r="G186" s="224"/>
      <c r="H186" s="224"/>
      <c r="I186" s="225" t="s">
        <v>2297</v>
      </c>
      <c r="J186" s="226"/>
      <c r="K186" s="225" t="s">
        <v>425</v>
      </c>
      <c r="L186" s="226"/>
      <c r="M186" s="235">
        <v>1521.76</v>
      </c>
      <c r="N186" s="221" t="str">
        <f>VLOOKUP(A186,[1]Bal032022!A:N,14,0)</f>
        <v>6.1.2.2</v>
      </c>
    </row>
    <row r="187" spans="1:14" x14ac:dyDescent="0.2">
      <c r="A187" s="222" t="s">
        <v>1097</v>
      </c>
      <c r="B187" s="223" t="s">
        <v>1098</v>
      </c>
      <c r="C187" s="210" t="s">
        <v>377</v>
      </c>
      <c r="D187" s="223" t="s">
        <v>1099</v>
      </c>
      <c r="E187" s="224"/>
      <c r="F187" s="224"/>
      <c r="G187" s="224"/>
      <c r="H187" s="224"/>
      <c r="I187" s="225" t="s">
        <v>2298</v>
      </c>
      <c r="J187" s="226"/>
      <c r="K187" s="225" t="s">
        <v>425</v>
      </c>
      <c r="L187" s="226"/>
      <c r="M187" s="235">
        <v>680</v>
      </c>
      <c r="N187" s="221" t="s">
        <v>127</v>
      </c>
    </row>
    <row r="188" spans="1:14" x14ac:dyDescent="0.2">
      <c r="A188" s="222" t="s">
        <v>1105</v>
      </c>
      <c r="B188" s="223" t="s">
        <v>1106</v>
      </c>
      <c r="C188" s="210" t="s">
        <v>377</v>
      </c>
      <c r="D188" s="223" t="s">
        <v>1107</v>
      </c>
      <c r="E188" s="224"/>
      <c r="F188" s="224"/>
      <c r="G188" s="224"/>
      <c r="H188" s="224"/>
      <c r="I188" s="225" t="s">
        <v>1108</v>
      </c>
      <c r="J188" s="226"/>
      <c r="K188" s="225" t="s">
        <v>425</v>
      </c>
      <c r="L188" s="226"/>
      <c r="M188" s="235">
        <v>25249.01</v>
      </c>
      <c r="N188" s="221" t="str">
        <f>VLOOKUP(A188,[1]Bal032022!A:N,14,0)</f>
        <v>6.1.2.2</v>
      </c>
    </row>
    <row r="189" spans="1:14" x14ac:dyDescent="0.2">
      <c r="A189" s="222" t="s">
        <v>1113</v>
      </c>
      <c r="B189" s="223" t="s">
        <v>1114</v>
      </c>
      <c r="C189" s="210" t="s">
        <v>377</v>
      </c>
      <c r="D189" s="223" t="s">
        <v>1115</v>
      </c>
      <c r="E189" s="224"/>
      <c r="F189" s="224"/>
      <c r="G189" s="224"/>
      <c r="H189" s="224"/>
      <c r="I189" s="225" t="s">
        <v>1116</v>
      </c>
      <c r="J189" s="226"/>
      <c r="K189" s="225" t="s">
        <v>425</v>
      </c>
      <c r="L189" s="226"/>
      <c r="M189" s="235">
        <v>2436</v>
      </c>
      <c r="N189" s="221" t="str">
        <f>VLOOKUP(A189,[1]Bal032022!A:N,14,0)</f>
        <v>6.1.2.4</v>
      </c>
    </row>
    <row r="190" spans="1:14" x14ac:dyDescent="0.2">
      <c r="A190" s="222" t="s">
        <v>1117</v>
      </c>
      <c r="B190" s="223" t="s">
        <v>1118</v>
      </c>
      <c r="C190" s="210" t="s">
        <v>377</v>
      </c>
      <c r="D190" s="223" t="s">
        <v>1119</v>
      </c>
      <c r="E190" s="224"/>
      <c r="F190" s="224"/>
      <c r="G190" s="224"/>
      <c r="H190" s="224"/>
      <c r="I190" s="225" t="s">
        <v>2299</v>
      </c>
      <c r="J190" s="226"/>
      <c r="K190" s="225" t="s">
        <v>425</v>
      </c>
      <c r="L190" s="226"/>
      <c r="M190" s="235">
        <v>11877.97</v>
      </c>
      <c r="N190" s="221" t="str">
        <f>VLOOKUP(A190,[1]Bal032022!A:N,14,0)</f>
        <v>6.1.2.5</v>
      </c>
    </row>
    <row r="191" spans="1:14" x14ac:dyDescent="0.2">
      <c r="A191" s="222" t="s">
        <v>1121</v>
      </c>
      <c r="B191" s="223" t="s">
        <v>1122</v>
      </c>
      <c r="C191" s="210" t="s">
        <v>377</v>
      </c>
      <c r="D191" s="223" t="s">
        <v>1123</v>
      </c>
      <c r="E191" s="224"/>
      <c r="F191" s="224"/>
      <c r="G191" s="224"/>
      <c r="H191" s="224"/>
      <c r="I191" s="225" t="s">
        <v>1124</v>
      </c>
      <c r="J191" s="226"/>
      <c r="K191" s="225" t="s">
        <v>425</v>
      </c>
      <c r="L191" s="226"/>
      <c r="M191" s="235">
        <v>1291.93</v>
      </c>
      <c r="N191" s="221" t="str">
        <f>VLOOKUP(A191,[1]Bal032022!A:N,14,0)</f>
        <v>6.1.2.8</v>
      </c>
    </row>
    <row r="192" spans="1:14" x14ac:dyDescent="0.2">
      <c r="A192" s="222" t="s">
        <v>1129</v>
      </c>
      <c r="B192" s="223" t="s">
        <v>1130</v>
      </c>
      <c r="C192" s="210" t="s">
        <v>377</v>
      </c>
      <c r="D192" s="223" t="s">
        <v>1131</v>
      </c>
      <c r="E192" s="224"/>
      <c r="F192" s="224"/>
      <c r="G192" s="224"/>
      <c r="H192" s="224"/>
      <c r="I192" s="225" t="s">
        <v>1132</v>
      </c>
      <c r="J192" s="226"/>
      <c r="K192" s="225" t="s">
        <v>425</v>
      </c>
      <c r="L192" s="226"/>
      <c r="M192" s="235">
        <v>4823.3100000000004</v>
      </c>
      <c r="N192" s="221" t="s">
        <v>115</v>
      </c>
    </row>
    <row r="193" spans="1:14" x14ac:dyDescent="0.2">
      <c r="A193" s="265" t="s">
        <v>377</v>
      </c>
      <c r="B193" s="266" t="s">
        <v>377</v>
      </c>
      <c r="C193" s="210" t="s">
        <v>377</v>
      </c>
      <c r="D193" s="266" t="s">
        <v>377</v>
      </c>
      <c r="E193" s="267"/>
      <c r="F193" s="267"/>
      <c r="G193" s="267"/>
      <c r="H193" s="267"/>
      <c r="I193" s="267"/>
      <c r="J193" s="267"/>
      <c r="K193" s="267"/>
      <c r="L193" s="267"/>
      <c r="M193" s="233"/>
      <c r="N193" s="221"/>
    </row>
    <row r="194" spans="1:14" x14ac:dyDescent="0.2">
      <c r="A194" s="265" t="s">
        <v>1133</v>
      </c>
      <c r="B194" s="266" t="s">
        <v>1134</v>
      </c>
      <c r="C194" s="210" t="s">
        <v>377</v>
      </c>
      <c r="D194" s="266" t="s">
        <v>1135</v>
      </c>
      <c r="E194" s="267"/>
      <c r="F194" s="267"/>
      <c r="G194" s="267"/>
      <c r="H194" s="267"/>
      <c r="I194" s="268" t="s">
        <v>2300</v>
      </c>
      <c r="J194" s="269"/>
      <c r="K194" s="268" t="s">
        <v>2301</v>
      </c>
      <c r="L194" s="269"/>
      <c r="M194" s="294">
        <v>193409.34</v>
      </c>
      <c r="N194" s="221">
        <f>VLOOKUP(A194,[1]Bal032022!A:N,14,0)</f>
        <v>0</v>
      </c>
    </row>
    <row r="195" spans="1:14" x14ac:dyDescent="0.2">
      <c r="A195" s="265" t="s">
        <v>1138</v>
      </c>
      <c r="B195" s="266" t="s">
        <v>1139</v>
      </c>
      <c r="C195" s="210" t="s">
        <v>377</v>
      </c>
      <c r="D195" s="266" t="s">
        <v>1135</v>
      </c>
      <c r="E195" s="267"/>
      <c r="F195" s="267"/>
      <c r="G195" s="267"/>
      <c r="H195" s="267"/>
      <c r="I195" s="268" t="s">
        <v>2300</v>
      </c>
      <c r="J195" s="269"/>
      <c r="K195" s="268" t="s">
        <v>2301</v>
      </c>
      <c r="L195" s="269"/>
      <c r="M195" s="294">
        <v>193409.34</v>
      </c>
      <c r="N195" s="221">
        <f>VLOOKUP(A195,[1]Bal032022!A:N,14,0)</f>
        <v>0</v>
      </c>
    </row>
    <row r="196" spans="1:14" x14ac:dyDescent="0.2">
      <c r="A196" s="265" t="s">
        <v>1140</v>
      </c>
      <c r="B196" s="266" t="s">
        <v>1141</v>
      </c>
      <c r="C196" s="210" t="s">
        <v>377</v>
      </c>
      <c r="D196" s="266" t="s">
        <v>1135</v>
      </c>
      <c r="E196" s="267"/>
      <c r="F196" s="267"/>
      <c r="G196" s="267"/>
      <c r="H196" s="267"/>
      <c r="I196" s="268" t="s">
        <v>2300</v>
      </c>
      <c r="J196" s="269"/>
      <c r="K196" s="268" t="s">
        <v>2301</v>
      </c>
      <c r="L196" s="269"/>
      <c r="M196" s="294">
        <v>193409.34</v>
      </c>
      <c r="N196" s="221">
        <f>VLOOKUP(A196,[1]Bal032022!A:N,14,0)</f>
        <v>0</v>
      </c>
    </row>
    <row r="197" spans="1:14" x14ac:dyDescent="0.2">
      <c r="A197" s="265" t="s">
        <v>1142</v>
      </c>
      <c r="B197" s="266" t="s">
        <v>1143</v>
      </c>
      <c r="C197" s="210" t="s">
        <v>377</v>
      </c>
      <c r="D197" s="266" t="s">
        <v>1144</v>
      </c>
      <c r="E197" s="267"/>
      <c r="F197" s="267"/>
      <c r="G197" s="267"/>
      <c r="H197" s="267"/>
      <c r="I197" s="268" t="s">
        <v>2302</v>
      </c>
      <c r="J197" s="269"/>
      <c r="K197" s="268" t="s">
        <v>2303</v>
      </c>
      <c r="L197" s="269"/>
      <c r="M197" s="294">
        <v>46579.44</v>
      </c>
      <c r="N197" s="221">
        <f>VLOOKUP(A197,[1]Bal032022!A:N,14,0)</f>
        <v>0</v>
      </c>
    </row>
    <row r="198" spans="1:14" x14ac:dyDescent="0.2">
      <c r="A198" s="222" t="s">
        <v>1146</v>
      </c>
      <c r="B198" s="223" t="s">
        <v>1147</v>
      </c>
      <c r="C198" s="210" t="s">
        <v>377</v>
      </c>
      <c r="D198" s="223" t="s">
        <v>1148</v>
      </c>
      <c r="E198" s="224"/>
      <c r="F198" s="224"/>
      <c r="G198" s="224"/>
      <c r="H198" s="224"/>
      <c r="I198" s="225" t="s">
        <v>2304</v>
      </c>
      <c r="J198" s="226"/>
      <c r="K198" s="225" t="s">
        <v>2303</v>
      </c>
      <c r="L198" s="226"/>
      <c r="M198" s="263">
        <v>43469.760000000002</v>
      </c>
      <c r="N198" s="221" t="str">
        <f>VLOOKUP(A198,[1]Bal032022!A:N,14,0)</f>
        <v>6.1.3.2.2</v>
      </c>
    </row>
    <row r="199" spans="1:14" x14ac:dyDescent="0.2">
      <c r="A199" s="222" t="s">
        <v>1150</v>
      </c>
      <c r="B199" s="223" t="s">
        <v>1151</v>
      </c>
      <c r="C199" s="210" t="s">
        <v>377</v>
      </c>
      <c r="D199" s="223" t="s">
        <v>1152</v>
      </c>
      <c r="E199" s="224"/>
      <c r="F199" s="224"/>
      <c r="G199" s="224"/>
      <c r="H199" s="224"/>
      <c r="I199" s="225" t="s">
        <v>2305</v>
      </c>
      <c r="J199" s="226"/>
      <c r="K199" s="225" t="s">
        <v>425</v>
      </c>
      <c r="L199" s="226"/>
      <c r="M199" s="263">
        <v>764.25</v>
      </c>
      <c r="N199" s="221" t="str">
        <f>VLOOKUP(A199,[1]Bal032022!A:N,14,0)</f>
        <v>6.1.3.2.4</v>
      </c>
    </row>
    <row r="200" spans="1:14" x14ac:dyDescent="0.2">
      <c r="A200" s="222" t="s">
        <v>1154</v>
      </c>
      <c r="B200" s="223" t="s">
        <v>1155</v>
      </c>
      <c r="C200" s="210" t="s">
        <v>377</v>
      </c>
      <c r="D200" s="223" t="s">
        <v>1156</v>
      </c>
      <c r="E200" s="224"/>
      <c r="F200" s="224"/>
      <c r="G200" s="224"/>
      <c r="H200" s="224"/>
      <c r="I200" s="225" t="s">
        <v>2306</v>
      </c>
      <c r="J200" s="226"/>
      <c r="K200" s="225" t="s">
        <v>425</v>
      </c>
      <c r="L200" s="226"/>
      <c r="M200" s="263">
        <v>2345.4299999999998</v>
      </c>
      <c r="N200" s="221" t="str">
        <f>VLOOKUP(A200,[1]Bal032022!A:N,14,0)</f>
        <v>6.1.3.2.5</v>
      </c>
    </row>
    <row r="201" spans="1:14" x14ac:dyDescent="0.2">
      <c r="A201" s="265" t="s">
        <v>377</v>
      </c>
      <c r="B201" s="266" t="s">
        <v>377</v>
      </c>
      <c r="C201" s="210" t="s">
        <v>377</v>
      </c>
      <c r="D201" s="266" t="s">
        <v>377</v>
      </c>
      <c r="E201" s="267"/>
      <c r="F201" s="267"/>
      <c r="G201" s="267"/>
      <c r="H201" s="267"/>
      <c r="I201" s="267"/>
      <c r="J201" s="267"/>
      <c r="K201" s="267"/>
      <c r="L201" s="267"/>
      <c r="M201" s="233"/>
      <c r="N201" s="221"/>
    </row>
    <row r="202" spans="1:14" x14ac:dyDescent="0.2">
      <c r="A202" s="265" t="s">
        <v>1170</v>
      </c>
      <c r="B202" s="266" t="s">
        <v>1171</v>
      </c>
      <c r="C202" s="210" t="s">
        <v>377</v>
      </c>
      <c r="D202" s="266" t="s">
        <v>1172</v>
      </c>
      <c r="E202" s="267"/>
      <c r="F202" s="267"/>
      <c r="G202" s="267"/>
      <c r="H202" s="267"/>
      <c r="I202" s="268" t="s">
        <v>2307</v>
      </c>
      <c r="J202" s="269"/>
      <c r="K202" s="268" t="s">
        <v>425</v>
      </c>
      <c r="L202" s="269"/>
      <c r="M202" s="344">
        <v>297.19</v>
      </c>
      <c r="N202" s="221" t="str">
        <f>VLOOKUP(A202,[1]Bal032022!A:N,14,0)</f>
        <v>6.1.3.4</v>
      </c>
    </row>
    <row r="203" spans="1:14" x14ac:dyDescent="0.2">
      <c r="A203" s="222" t="s">
        <v>1174</v>
      </c>
      <c r="B203" s="223" t="s">
        <v>1175</v>
      </c>
      <c r="C203" s="210" t="s">
        <v>377</v>
      </c>
      <c r="D203" s="223" t="s">
        <v>1176</v>
      </c>
      <c r="E203" s="224"/>
      <c r="F203" s="224"/>
      <c r="G203" s="224"/>
      <c r="H203" s="224"/>
      <c r="I203" s="225" t="s">
        <v>2307</v>
      </c>
      <c r="J203" s="226"/>
      <c r="K203" s="225" t="s">
        <v>425</v>
      </c>
      <c r="L203" s="226"/>
      <c r="M203" s="235">
        <v>297.19</v>
      </c>
      <c r="N203" s="221" t="e">
        <f>VLOOKUP(A203,[1]Bal032022!A:N,14,0)</f>
        <v>#N/A</v>
      </c>
    </row>
    <row r="204" spans="1:14" x14ac:dyDescent="0.2">
      <c r="A204" s="265" t="s">
        <v>377</v>
      </c>
      <c r="B204" s="266" t="s">
        <v>377</v>
      </c>
      <c r="C204" s="210" t="s">
        <v>377</v>
      </c>
      <c r="D204" s="266" t="s">
        <v>377</v>
      </c>
      <c r="E204" s="267"/>
      <c r="F204" s="267"/>
      <c r="G204" s="267"/>
      <c r="H204" s="267"/>
      <c r="I204" s="267"/>
      <c r="J204" s="267"/>
      <c r="K204" s="267"/>
      <c r="L204" s="267"/>
      <c r="M204" s="233"/>
      <c r="N204" s="221"/>
    </row>
    <row r="205" spans="1:14" x14ac:dyDescent="0.2">
      <c r="A205" s="265" t="s">
        <v>1177</v>
      </c>
      <c r="B205" s="266" t="s">
        <v>1178</v>
      </c>
      <c r="C205" s="210" t="s">
        <v>377</v>
      </c>
      <c r="D205" s="266" t="s">
        <v>1179</v>
      </c>
      <c r="E205" s="267"/>
      <c r="F205" s="267"/>
      <c r="G205" s="267"/>
      <c r="H205" s="267"/>
      <c r="I205" s="268" t="s">
        <v>2308</v>
      </c>
      <c r="J205" s="269"/>
      <c r="K205" s="268" t="s">
        <v>425</v>
      </c>
      <c r="L205" s="269"/>
      <c r="M205" s="344">
        <v>18495.560000000001</v>
      </c>
      <c r="N205" s="221" t="str">
        <f>VLOOKUP(A205,[1]Bal032022!A:N,14,0)</f>
        <v>6.1.3.5</v>
      </c>
    </row>
    <row r="206" spans="1:14" x14ac:dyDescent="0.2">
      <c r="A206" s="222" t="s">
        <v>2309</v>
      </c>
      <c r="B206" s="223" t="s">
        <v>2310</v>
      </c>
      <c r="C206" s="210" t="s">
        <v>377</v>
      </c>
      <c r="D206" s="223" t="s">
        <v>1495</v>
      </c>
      <c r="E206" s="224"/>
      <c r="F206" s="224"/>
      <c r="G206" s="224"/>
      <c r="H206" s="224"/>
      <c r="I206" s="225" t="s">
        <v>2311</v>
      </c>
      <c r="J206" s="226"/>
      <c r="K206" s="225" t="s">
        <v>425</v>
      </c>
      <c r="L206" s="226"/>
      <c r="M206" s="235">
        <v>13557.25</v>
      </c>
      <c r="N206" s="221">
        <f>VLOOKUP(A206,[1]Bal032022!A:N,14,0)</f>
        <v>0</v>
      </c>
    </row>
    <row r="207" spans="1:14" x14ac:dyDescent="0.2">
      <c r="A207" s="222" t="s">
        <v>1181</v>
      </c>
      <c r="B207" s="223" t="s">
        <v>1182</v>
      </c>
      <c r="C207" s="210" t="s">
        <v>377</v>
      </c>
      <c r="D207" s="223" t="s">
        <v>1183</v>
      </c>
      <c r="E207" s="224"/>
      <c r="F207" s="224"/>
      <c r="G207" s="224"/>
      <c r="H207" s="224"/>
      <c r="I207" s="225" t="s">
        <v>2312</v>
      </c>
      <c r="J207" s="226"/>
      <c r="K207" s="225" t="s">
        <v>425</v>
      </c>
      <c r="L207" s="226"/>
      <c r="M207" s="235">
        <v>2175.3200000000002</v>
      </c>
      <c r="N207" s="221" t="e">
        <f>VLOOKUP(A207,[1]Bal032022!A:N,14,0)</f>
        <v>#N/A</v>
      </c>
    </row>
    <row r="208" spans="1:14" x14ac:dyDescent="0.2">
      <c r="A208" s="222" t="s">
        <v>1185</v>
      </c>
      <c r="B208" s="223" t="s">
        <v>1186</v>
      </c>
      <c r="C208" s="210" t="s">
        <v>377</v>
      </c>
      <c r="D208" s="223" t="s">
        <v>1187</v>
      </c>
      <c r="E208" s="224"/>
      <c r="F208" s="224"/>
      <c r="G208" s="224"/>
      <c r="H208" s="224"/>
      <c r="I208" s="225" t="s">
        <v>2313</v>
      </c>
      <c r="J208" s="226"/>
      <c r="K208" s="225" t="s">
        <v>425</v>
      </c>
      <c r="L208" s="226"/>
      <c r="M208" s="235">
        <v>2660</v>
      </c>
      <c r="N208" s="221" t="e">
        <f>VLOOKUP(A208,[1]Bal032022!A:N,14,0)</f>
        <v>#N/A</v>
      </c>
    </row>
    <row r="209" spans="1:14" x14ac:dyDescent="0.2">
      <c r="A209" s="222" t="s">
        <v>1189</v>
      </c>
      <c r="B209" s="223" t="s">
        <v>1190</v>
      </c>
      <c r="C209" s="210" t="s">
        <v>377</v>
      </c>
      <c r="D209" s="223" t="s">
        <v>1191</v>
      </c>
      <c r="E209" s="224"/>
      <c r="F209" s="224"/>
      <c r="G209" s="224"/>
      <c r="H209" s="224"/>
      <c r="I209" s="225" t="s">
        <v>2314</v>
      </c>
      <c r="J209" s="226"/>
      <c r="K209" s="225" t="s">
        <v>425</v>
      </c>
      <c r="L209" s="226"/>
      <c r="M209" s="235">
        <v>102.99</v>
      </c>
      <c r="N209" s="221" t="e">
        <f>VLOOKUP(A209,[1]Bal032022!A:N,14,0)</f>
        <v>#N/A</v>
      </c>
    </row>
    <row r="210" spans="1:14" x14ac:dyDescent="0.2">
      <c r="A210" s="265" t="s">
        <v>377</v>
      </c>
      <c r="B210" s="266" t="s">
        <v>377</v>
      </c>
      <c r="C210" s="210" t="s">
        <v>377</v>
      </c>
      <c r="D210" s="266" t="s">
        <v>377</v>
      </c>
      <c r="E210" s="267"/>
      <c r="F210" s="267"/>
      <c r="G210" s="267"/>
      <c r="H210" s="267"/>
      <c r="I210" s="267"/>
      <c r="J210" s="267"/>
      <c r="K210" s="267"/>
      <c r="L210" s="267"/>
      <c r="M210" s="233"/>
      <c r="N210" s="221"/>
    </row>
    <row r="211" spans="1:14" x14ac:dyDescent="0.2">
      <c r="A211" s="265" t="s">
        <v>1193</v>
      </c>
      <c r="B211" s="266" t="s">
        <v>1194</v>
      </c>
      <c r="C211" s="210" t="s">
        <v>377</v>
      </c>
      <c r="D211" s="266" t="s">
        <v>1195</v>
      </c>
      <c r="E211" s="267"/>
      <c r="F211" s="267"/>
      <c r="G211" s="267"/>
      <c r="H211" s="267"/>
      <c r="I211" s="268" t="s">
        <v>2315</v>
      </c>
      <c r="J211" s="269"/>
      <c r="K211" s="268" t="s">
        <v>2316</v>
      </c>
      <c r="L211" s="269"/>
      <c r="M211" s="294">
        <v>53207.47</v>
      </c>
      <c r="N211" s="221"/>
    </row>
    <row r="212" spans="1:14" x14ac:dyDescent="0.2">
      <c r="A212" s="222" t="s">
        <v>1197</v>
      </c>
      <c r="B212" s="223" t="s">
        <v>1198</v>
      </c>
      <c r="C212" s="210" t="s">
        <v>377</v>
      </c>
      <c r="D212" s="223" t="s">
        <v>1199</v>
      </c>
      <c r="E212" s="224"/>
      <c r="F212" s="224"/>
      <c r="G212" s="224"/>
      <c r="H212" s="224"/>
      <c r="I212" s="225" t="s">
        <v>2317</v>
      </c>
      <c r="J212" s="226"/>
      <c r="K212" s="225" t="s">
        <v>425</v>
      </c>
      <c r="L212" s="226"/>
      <c r="M212" s="235">
        <v>4609.28</v>
      </c>
      <c r="N212" s="221" t="s">
        <v>156</v>
      </c>
    </row>
    <row r="213" spans="1:14" x14ac:dyDescent="0.2">
      <c r="A213" s="222" t="s">
        <v>1201</v>
      </c>
      <c r="B213" s="223" t="s">
        <v>1202</v>
      </c>
      <c r="C213" s="210" t="s">
        <v>377</v>
      </c>
      <c r="D213" s="223" t="s">
        <v>1203</v>
      </c>
      <c r="E213" s="224"/>
      <c r="F213" s="224"/>
      <c r="G213" s="224"/>
      <c r="H213" s="224"/>
      <c r="I213" s="225" t="s">
        <v>2318</v>
      </c>
      <c r="J213" s="226"/>
      <c r="K213" s="225" t="s">
        <v>425</v>
      </c>
      <c r="L213" s="226"/>
      <c r="M213" s="235">
        <v>29171.3</v>
      </c>
      <c r="N213" s="221" t="s">
        <v>156</v>
      </c>
    </row>
    <row r="214" spans="1:14" x14ac:dyDescent="0.2">
      <c r="A214" s="222" t="s">
        <v>2319</v>
      </c>
      <c r="B214" s="223" t="s">
        <v>2320</v>
      </c>
      <c r="C214" s="210" t="s">
        <v>377</v>
      </c>
      <c r="D214" s="223" t="s">
        <v>2321</v>
      </c>
      <c r="E214" s="224"/>
      <c r="F214" s="224"/>
      <c r="G214" s="224"/>
      <c r="H214" s="224"/>
      <c r="I214" s="225" t="s">
        <v>2202</v>
      </c>
      <c r="J214" s="226"/>
      <c r="K214" s="225" t="s">
        <v>425</v>
      </c>
      <c r="L214" s="226"/>
      <c r="M214" s="235">
        <v>57.2</v>
      </c>
      <c r="N214" s="221" t="s">
        <v>156</v>
      </c>
    </row>
    <row r="215" spans="1:14" x14ac:dyDescent="0.2">
      <c r="A215" s="222" t="s">
        <v>1205</v>
      </c>
      <c r="B215" s="223" t="s">
        <v>1206</v>
      </c>
      <c r="C215" s="210" t="s">
        <v>377</v>
      </c>
      <c r="D215" s="223" t="s">
        <v>1207</v>
      </c>
      <c r="E215" s="224"/>
      <c r="F215" s="224"/>
      <c r="G215" s="224"/>
      <c r="H215" s="224"/>
      <c r="I215" s="225" t="s">
        <v>2189</v>
      </c>
      <c r="J215" s="226"/>
      <c r="K215" s="225" t="s">
        <v>425</v>
      </c>
      <c r="L215" s="226"/>
      <c r="M215" s="235">
        <v>15154.84</v>
      </c>
      <c r="N215" s="221" t="s">
        <v>156</v>
      </c>
    </row>
    <row r="216" spans="1:14" x14ac:dyDescent="0.2">
      <c r="A216" s="222" t="s">
        <v>2322</v>
      </c>
      <c r="B216" s="223" t="s">
        <v>2323</v>
      </c>
      <c r="C216" s="210" t="s">
        <v>377</v>
      </c>
      <c r="D216" s="223" t="s">
        <v>2324</v>
      </c>
      <c r="E216" s="224"/>
      <c r="F216" s="224"/>
      <c r="G216" s="224"/>
      <c r="H216" s="224"/>
      <c r="I216" s="225" t="s">
        <v>425</v>
      </c>
      <c r="J216" s="226"/>
      <c r="K216" s="225" t="s">
        <v>2316</v>
      </c>
      <c r="L216" s="226"/>
      <c r="M216" s="235">
        <v>-11.87</v>
      </c>
      <c r="N216" s="221" t="s">
        <v>156</v>
      </c>
    </row>
    <row r="217" spans="1:14" x14ac:dyDescent="0.2">
      <c r="A217" s="222" t="s">
        <v>1208</v>
      </c>
      <c r="B217" s="223" t="s">
        <v>1209</v>
      </c>
      <c r="C217" s="210" t="s">
        <v>377</v>
      </c>
      <c r="D217" s="223" t="s">
        <v>1210</v>
      </c>
      <c r="E217" s="224"/>
      <c r="F217" s="224"/>
      <c r="G217" s="224"/>
      <c r="H217" s="224"/>
      <c r="I217" s="225" t="s">
        <v>2325</v>
      </c>
      <c r="J217" s="226"/>
      <c r="K217" s="225" t="s">
        <v>425</v>
      </c>
      <c r="L217" s="226"/>
      <c r="M217" s="235">
        <v>3200.2</v>
      </c>
      <c r="N217" s="221" t="s">
        <v>158</v>
      </c>
    </row>
    <row r="218" spans="1:14" x14ac:dyDescent="0.2">
      <c r="A218" s="222" t="s">
        <v>1212</v>
      </c>
      <c r="B218" s="223" t="s">
        <v>1213</v>
      </c>
      <c r="C218" s="210" t="s">
        <v>377</v>
      </c>
      <c r="D218" s="223" t="s">
        <v>1214</v>
      </c>
      <c r="E218" s="224"/>
      <c r="F218" s="224"/>
      <c r="G218" s="224"/>
      <c r="H218" s="224"/>
      <c r="I218" s="225" t="s">
        <v>2326</v>
      </c>
      <c r="J218" s="226"/>
      <c r="K218" s="225" t="s">
        <v>425</v>
      </c>
      <c r="L218" s="226"/>
      <c r="M218" s="235">
        <v>1026.52</v>
      </c>
      <c r="N218" s="221" t="s">
        <v>158</v>
      </c>
    </row>
    <row r="219" spans="1:14" x14ac:dyDescent="0.2">
      <c r="A219" s="265" t="s">
        <v>377</v>
      </c>
      <c r="B219" s="266" t="s">
        <v>377</v>
      </c>
      <c r="C219" s="210" t="s">
        <v>377</v>
      </c>
      <c r="D219" s="266" t="s">
        <v>377</v>
      </c>
      <c r="E219" s="267"/>
      <c r="F219" s="267"/>
      <c r="G219" s="267"/>
      <c r="H219" s="267"/>
      <c r="I219" s="267"/>
      <c r="J219" s="267"/>
      <c r="K219" s="267"/>
      <c r="L219" s="267"/>
      <c r="M219" s="233"/>
      <c r="N219" s="221"/>
    </row>
    <row r="220" spans="1:14" x14ac:dyDescent="0.2">
      <c r="A220" s="265" t="s">
        <v>1220</v>
      </c>
      <c r="B220" s="266" t="s">
        <v>1221</v>
      </c>
      <c r="C220" s="210" t="s">
        <v>377</v>
      </c>
      <c r="D220" s="266" t="s">
        <v>1222</v>
      </c>
      <c r="E220" s="267"/>
      <c r="F220" s="267"/>
      <c r="G220" s="267"/>
      <c r="H220" s="267"/>
      <c r="I220" s="268" t="s">
        <v>2327</v>
      </c>
      <c r="J220" s="269"/>
      <c r="K220" s="268" t="s">
        <v>425</v>
      </c>
      <c r="L220" s="269"/>
      <c r="M220" s="344">
        <v>8254.81</v>
      </c>
      <c r="N220" s="221" t="str">
        <f>VLOOKUP(A220,[1]Bal032022!A:N,14,0)</f>
        <v>6.1.3.7</v>
      </c>
    </row>
    <row r="221" spans="1:14" x14ac:dyDescent="0.2">
      <c r="A221" s="222" t="s">
        <v>2328</v>
      </c>
      <c r="B221" s="223" t="s">
        <v>2329</v>
      </c>
      <c r="C221" s="210" t="s">
        <v>377</v>
      </c>
      <c r="D221" s="223" t="s">
        <v>2330</v>
      </c>
      <c r="E221" s="224"/>
      <c r="F221" s="224"/>
      <c r="G221" s="224"/>
      <c r="H221" s="224"/>
      <c r="I221" s="225" t="s">
        <v>2331</v>
      </c>
      <c r="J221" s="226"/>
      <c r="K221" s="225" t="s">
        <v>425</v>
      </c>
      <c r="L221" s="226"/>
      <c r="M221" s="235">
        <v>2666</v>
      </c>
      <c r="N221" s="221" t="e">
        <f>VLOOKUP(A221,[1]Bal032022!A:N,14,0)</f>
        <v>#N/A</v>
      </c>
    </row>
    <row r="222" spans="1:14" x14ac:dyDescent="0.2">
      <c r="A222" s="222" t="s">
        <v>1228</v>
      </c>
      <c r="B222" s="223" t="s">
        <v>1229</v>
      </c>
      <c r="C222" s="210" t="s">
        <v>377</v>
      </c>
      <c r="D222" s="223" t="s">
        <v>1230</v>
      </c>
      <c r="E222" s="224"/>
      <c r="F222" s="224"/>
      <c r="G222" s="224"/>
      <c r="H222" s="224"/>
      <c r="I222" s="225" t="s">
        <v>2332</v>
      </c>
      <c r="J222" s="226"/>
      <c r="K222" s="225" t="s">
        <v>425</v>
      </c>
      <c r="L222" s="226"/>
      <c r="M222" s="235">
        <v>298</v>
      </c>
      <c r="N222" s="221" t="e">
        <f>VLOOKUP(A222,[1]Bal032022!A:N,14,0)</f>
        <v>#N/A</v>
      </c>
    </row>
    <row r="223" spans="1:14" x14ac:dyDescent="0.2">
      <c r="A223" s="222" t="s">
        <v>2333</v>
      </c>
      <c r="B223" s="223" t="s">
        <v>2334</v>
      </c>
      <c r="C223" s="210" t="s">
        <v>377</v>
      </c>
      <c r="D223" s="223" t="s">
        <v>2335</v>
      </c>
      <c r="E223" s="224"/>
      <c r="F223" s="224"/>
      <c r="G223" s="224"/>
      <c r="H223" s="224"/>
      <c r="I223" s="225" t="s">
        <v>2336</v>
      </c>
      <c r="J223" s="226"/>
      <c r="K223" s="225" t="s">
        <v>425</v>
      </c>
      <c r="L223" s="226"/>
      <c r="M223" s="235">
        <v>803.84</v>
      </c>
      <c r="N223" s="221" t="e">
        <f>VLOOKUP(A223,[1]Bal032022!A:N,14,0)</f>
        <v>#N/A</v>
      </c>
    </row>
    <row r="224" spans="1:14" x14ac:dyDescent="0.2">
      <c r="A224" s="222" t="s">
        <v>1232</v>
      </c>
      <c r="B224" s="223" t="s">
        <v>1233</v>
      </c>
      <c r="C224" s="210" t="s">
        <v>377</v>
      </c>
      <c r="D224" s="223" t="s">
        <v>1234</v>
      </c>
      <c r="E224" s="224"/>
      <c r="F224" s="224"/>
      <c r="G224" s="224"/>
      <c r="H224" s="224"/>
      <c r="I224" s="225" t="s">
        <v>2337</v>
      </c>
      <c r="J224" s="226"/>
      <c r="K224" s="225" t="s">
        <v>425</v>
      </c>
      <c r="L224" s="226"/>
      <c r="M224" s="235">
        <v>50</v>
      </c>
      <c r="N224" s="221" t="e">
        <f>VLOOKUP(A224,[1]Bal032022!A:N,14,0)</f>
        <v>#N/A</v>
      </c>
    </row>
    <row r="225" spans="1:14" x14ac:dyDescent="0.2">
      <c r="A225" s="222" t="s">
        <v>1236</v>
      </c>
      <c r="B225" s="223" t="s">
        <v>1237</v>
      </c>
      <c r="C225" s="210" t="s">
        <v>377</v>
      </c>
      <c r="D225" s="223" t="s">
        <v>1238</v>
      </c>
      <c r="E225" s="224"/>
      <c r="F225" s="224"/>
      <c r="G225" s="224"/>
      <c r="H225" s="224"/>
      <c r="I225" s="225" t="s">
        <v>2338</v>
      </c>
      <c r="J225" s="226"/>
      <c r="K225" s="225" t="s">
        <v>425</v>
      </c>
      <c r="L225" s="226"/>
      <c r="M225" s="235">
        <v>3236.97</v>
      </c>
      <c r="N225" s="221" t="e">
        <f>VLOOKUP(A225,[1]Bal032022!A:N,14,0)</f>
        <v>#N/A</v>
      </c>
    </row>
    <row r="226" spans="1:14" x14ac:dyDescent="0.2">
      <c r="A226" s="222" t="s">
        <v>1244</v>
      </c>
      <c r="B226" s="223" t="s">
        <v>1245</v>
      </c>
      <c r="C226" s="210" t="s">
        <v>377</v>
      </c>
      <c r="D226" s="223" t="s">
        <v>1246</v>
      </c>
      <c r="E226" s="224"/>
      <c r="F226" s="224"/>
      <c r="G226" s="224"/>
      <c r="H226" s="224"/>
      <c r="I226" s="225" t="s">
        <v>1247</v>
      </c>
      <c r="J226" s="226"/>
      <c r="K226" s="225" t="s">
        <v>425</v>
      </c>
      <c r="L226" s="226"/>
      <c r="M226" s="235">
        <v>1200</v>
      </c>
      <c r="N226" s="221">
        <f>VLOOKUP(A226,[1]Bal032022!A:N,14,0)</f>
        <v>0</v>
      </c>
    </row>
    <row r="227" spans="1:14" x14ac:dyDescent="0.2">
      <c r="A227" s="265" t="s">
        <v>377</v>
      </c>
      <c r="B227" s="266" t="s">
        <v>377</v>
      </c>
      <c r="C227" s="210" t="s">
        <v>377</v>
      </c>
      <c r="D227" s="266" t="s">
        <v>377</v>
      </c>
      <c r="E227" s="267"/>
      <c r="F227" s="267"/>
      <c r="G227" s="267"/>
      <c r="H227" s="267"/>
      <c r="I227" s="267"/>
      <c r="J227" s="267"/>
      <c r="K227" s="267"/>
      <c r="L227" s="267"/>
      <c r="M227" s="233"/>
      <c r="N227" s="221"/>
    </row>
    <row r="228" spans="1:14" x14ac:dyDescent="0.2">
      <c r="A228" s="265" t="s">
        <v>1248</v>
      </c>
      <c r="B228" s="266" t="s">
        <v>1249</v>
      </c>
      <c r="C228" s="210" t="s">
        <v>377</v>
      </c>
      <c r="D228" s="266" t="s">
        <v>1250</v>
      </c>
      <c r="E228" s="267"/>
      <c r="F228" s="267"/>
      <c r="G228" s="267"/>
      <c r="H228" s="267"/>
      <c r="I228" s="268" t="s">
        <v>2339</v>
      </c>
      <c r="J228" s="269"/>
      <c r="K228" s="268" t="s">
        <v>425</v>
      </c>
      <c r="L228" s="269"/>
      <c r="M228" s="344">
        <v>1756.5</v>
      </c>
      <c r="N228" s="221" t="str">
        <f>VLOOKUP(A228,[1]Bal032022!A:N,14,0)</f>
        <v>6.1.3.8</v>
      </c>
    </row>
    <row r="229" spans="1:14" x14ac:dyDescent="0.2">
      <c r="A229" s="222" t="s">
        <v>1252</v>
      </c>
      <c r="B229" s="223" t="s">
        <v>1253</v>
      </c>
      <c r="C229" s="210" t="s">
        <v>377</v>
      </c>
      <c r="D229" s="223" t="s">
        <v>1254</v>
      </c>
      <c r="E229" s="224"/>
      <c r="F229" s="224"/>
      <c r="G229" s="224"/>
      <c r="H229" s="224"/>
      <c r="I229" s="225" t="s">
        <v>2339</v>
      </c>
      <c r="J229" s="226"/>
      <c r="K229" s="225" t="s">
        <v>425</v>
      </c>
      <c r="L229" s="226"/>
      <c r="M229" s="235">
        <v>1756.5</v>
      </c>
      <c r="N229" s="221" t="e">
        <f>VLOOKUP(A229,[1]Bal032022!A:N,14,0)</f>
        <v>#N/A</v>
      </c>
    </row>
    <row r="230" spans="1:14" x14ac:dyDescent="0.2">
      <c r="A230" s="265" t="s">
        <v>377</v>
      </c>
      <c r="B230" s="266" t="s">
        <v>377</v>
      </c>
      <c r="C230" s="210" t="s">
        <v>377</v>
      </c>
      <c r="D230" s="266" t="s">
        <v>377</v>
      </c>
      <c r="E230" s="267"/>
      <c r="F230" s="267"/>
      <c r="G230" s="267"/>
      <c r="H230" s="267"/>
      <c r="I230" s="267"/>
      <c r="J230" s="267"/>
      <c r="K230" s="267"/>
      <c r="L230" s="267"/>
      <c r="M230" s="233"/>
      <c r="N230" s="221"/>
    </row>
    <row r="231" spans="1:14" x14ac:dyDescent="0.2">
      <c r="A231" s="265" t="s">
        <v>1255</v>
      </c>
      <c r="B231" s="266" t="s">
        <v>1256</v>
      </c>
      <c r="C231" s="210" t="s">
        <v>377</v>
      </c>
      <c r="D231" s="266" t="s">
        <v>1257</v>
      </c>
      <c r="E231" s="267"/>
      <c r="F231" s="267"/>
      <c r="G231" s="267"/>
      <c r="H231" s="267"/>
      <c r="I231" s="268" t="s">
        <v>2340</v>
      </c>
      <c r="J231" s="269"/>
      <c r="K231" s="268" t="s">
        <v>425</v>
      </c>
      <c r="L231" s="269"/>
      <c r="M231" s="344">
        <v>64818.37</v>
      </c>
      <c r="N231" s="221" t="str">
        <f>VLOOKUP(A231,[1]Bal032022!A:N,14,0)</f>
        <v>6.1.3.7</v>
      </c>
    </row>
    <row r="232" spans="1:14" x14ac:dyDescent="0.2">
      <c r="A232" s="222" t="s">
        <v>1925</v>
      </c>
      <c r="B232" s="223" t="s">
        <v>1926</v>
      </c>
      <c r="C232" s="210" t="s">
        <v>377</v>
      </c>
      <c r="D232" s="223" t="s">
        <v>1745</v>
      </c>
      <c r="E232" s="224"/>
      <c r="F232" s="224"/>
      <c r="G232" s="224"/>
      <c r="H232" s="224"/>
      <c r="I232" s="225" t="s">
        <v>2341</v>
      </c>
      <c r="J232" s="226"/>
      <c r="K232" s="225" t="s">
        <v>425</v>
      </c>
      <c r="L232" s="226"/>
      <c r="M232" s="235">
        <v>64554.2</v>
      </c>
      <c r="N232" s="221" t="e">
        <f>VLOOKUP(A232,[1]Bal032022!A:N,14,0)</f>
        <v>#N/A</v>
      </c>
    </row>
    <row r="233" spans="1:14" x14ac:dyDescent="0.2">
      <c r="A233" s="222" t="s">
        <v>1259</v>
      </c>
      <c r="B233" s="223" t="s">
        <v>1260</v>
      </c>
      <c r="C233" s="210" t="s">
        <v>377</v>
      </c>
      <c r="D233" s="223" t="s">
        <v>1261</v>
      </c>
      <c r="E233" s="224"/>
      <c r="F233" s="224"/>
      <c r="G233" s="224"/>
      <c r="H233" s="224"/>
      <c r="I233" s="225" t="s">
        <v>2342</v>
      </c>
      <c r="J233" s="226"/>
      <c r="K233" s="225" t="s">
        <v>425</v>
      </c>
      <c r="L233" s="226"/>
      <c r="M233" s="235">
        <v>264.17</v>
      </c>
      <c r="N233" s="221">
        <f>VLOOKUP(A233,[1]Bal032022!A:N,14,0)</f>
        <v>0</v>
      </c>
    </row>
    <row r="234" spans="1:14" x14ac:dyDescent="0.2">
      <c r="A234" s="265" t="s">
        <v>377</v>
      </c>
      <c r="B234" s="266" t="s">
        <v>377</v>
      </c>
      <c r="C234" s="210" t="s">
        <v>377</v>
      </c>
      <c r="D234" s="266" t="s">
        <v>377</v>
      </c>
      <c r="E234" s="267"/>
      <c r="F234" s="267"/>
      <c r="G234" s="267"/>
      <c r="H234" s="267"/>
      <c r="I234" s="267"/>
      <c r="J234" s="267"/>
      <c r="K234" s="267"/>
      <c r="L234" s="267"/>
      <c r="M234" s="233"/>
      <c r="N234" s="221"/>
    </row>
    <row r="235" spans="1:14" x14ac:dyDescent="0.2">
      <c r="A235" s="265" t="s">
        <v>1262</v>
      </c>
      <c r="B235" s="266" t="s">
        <v>1263</v>
      </c>
      <c r="C235" s="210" t="s">
        <v>377</v>
      </c>
      <c r="D235" s="266" t="s">
        <v>1264</v>
      </c>
      <c r="E235" s="267"/>
      <c r="F235" s="267"/>
      <c r="G235" s="267"/>
      <c r="H235" s="267"/>
      <c r="I235" s="268" t="s">
        <v>2343</v>
      </c>
      <c r="J235" s="269"/>
      <c r="K235" s="268" t="s">
        <v>425</v>
      </c>
      <c r="L235" s="269"/>
      <c r="M235" s="294">
        <v>84561.85</v>
      </c>
      <c r="N235" s="221">
        <f>VLOOKUP(A235,[1]Bal032022!A:N,14,0)</f>
        <v>0</v>
      </c>
    </row>
    <row r="236" spans="1:14" x14ac:dyDescent="0.2">
      <c r="A236" s="265" t="s">
        <v>1266</v>
      </c>
      <c r="B236" s="266" t="s">
        <v>1267</v>
      </c>
      <c r="C236" s="210" t="s">
        <v>377</v>
      </c>
      <c r="D236" s="266" t="s">
        <v>1264</v>
      </c>
      <c r="E236" s="267"/>
      <c r="F236" s="267"/>
      <c r="G236" s="267"/>
      <c r="H236" s="267"/>
      <c r="I236" s="268" t="s">
        <v>2343</v>
      </c>
      <c r="J236" s="269"/>
      <c r="K236" s="268" t="s">
        <v>425</v>
      </c>
      <c r="L236" s="269"/>
      <c r="M236" s="294">
        <v>84561.85</v>
      </c>
      <c r="N236" s="221">
        <f>VLOOKUP(A236,[1]Bal032022!A:N,14,0)</f>
        <v>0</v>
      </c>
    </row>
    <row r="237" spans="1:14" x14ac:dyDescent="0.2">
      <c r="A237" s="265" t="s">
        <v>1268</v>
      </c>
      <c r="B237" s="266" t="s">
        <v>1269</v>
      </c>
      <c r="C237" s="210" t="s">
        <v>377</v>
      </c>
      <c r="D237" s="266" t="s">
        <v>1264</v>
      </c>
      <c r="E237" s="267"/>
      <c r="F237" s="267"/>
      <c r="G237" s="267"/>
      <c r="H237" s="267"/>
      <c r="I237" s="268" t="s">
        <v>2343</v>
      </c>
      <c r="J237" s="269"/>
      <c r="K237" s="268" t="s">
        <v>425</v>
      </c>
      <c r="L237" s="269"/>
      <c r="M237" s="294">
        <v>84561.85</v>
      </c>
      <c r="N237" s="221">
        <f>VLOOKUP(A237,[1]Bal032022!A:N,14,0)</f>
        <v>0</v>
      </c>
    </row>
    <row r="238" spans="1:14" x14ac:dyDescent="0.2">
      <c r="A238" s="265" t="s">
        <v>1270</v>
      </c>
      <c r="B238" s="266" t="s">
        <v>1271</v>
      </c>
      <c r="C238" s="210" t="s">
        <v>377</v>
      </c>
      <c r="D238" s="266" t="s">
        <v>1272</v>
      </c>
      <c r="E238" s="267"/>
      <c r="F238" s="267"/>
      <c r="G238" s="267"/>
      <c r="H238" s="267"/>
      <c r="I238" s="268" t="s">
        <v>2344</v>
      </c>
      <c r="J238" s="269"/>
      <c r="K238" s="268" t="s">
        <v>425</v>
      </c>
      <c r="L238" s="269"/>
      <c r="M238" s="344">
        <v>69275.8</v>
      </c>
      <c r="N238" s="221" t="str">
        <f>VLOOKUP(A238,[1]Bal032022!A:N,14,0)</f>
        <v>6.1.4.1</v>
      </c>
    </row>
    <row r="239" spans="1:14" x14ac:dyDescent="0.2">
      <c r="A239" s="222" t="s">
        <v>1274</v>
      </c>
      <c r="B239" s="223" t="s">
        <v>1275</v>
      </c>
      <c r="C239" s="210" t="s">
        <v>377</v>
      </c>
      <c r="D239" s="223" t="s">
        <v>1276</v>
      </c>
      <c r="E239" s="224"/>
      <c r="F239" s="224"/>
      <c r="G239" s="224"/>
      <c r="H239" s="224"/>
      <c r="I239" s="225" t="s">
        <v>1277</v>
      </c>
      <c r="J239" s="226"/>
      <c r="K239" s="225" t="s">
        <v>425</v>
      </c>
      <c r="L239" s="226"/>
      <c r="M239" s="235">
        <v>490</v>
      </c>
      <c r="N239" s="221">
        <f>VLOOKUP(A239,[1]Bal032022!A:N,14,0)</f>
        <v>0</v>
      </c>
    </row>
    <row r="240" spans="1:14" x14ac:dyDescent="0.2">
      <c r="A240" s="222" t="s">
        <v>1278</v>
      </c>
      <c r="B240" s="223" t="s">
        <v>1279</v>
      </c>
      <c r="C240" s="210" t="s">
        <v>377</v>
      </c>
      <c r="D240" s="223" t="s">
        <v>1280</v>
      </c>
      <c r="E240" s="224"/>
      <c r="F240" s="224"/>
      <c r="G240" s="224"/>
      <c r="H240" s="224"/>
      <c r="I240" s="225" t="s">
        <v>2345</v>
      </c>
      <c r="J240" s="226"/>
      <c r="K240" s="225" t="s">
        <v>425</v>
      </c>
      <c r="L240" s="226"/>
      <c r="M240" s="235">
        <v>6070.48</v>
      </c>
      <c r="N240" s="221">
        <f>VLOOKUP(A240,[1]Bal032022!A:N,14,0)</f>
        <v>0</v>
      </c>
    </row>
    <row r="241" spans="1:14" x14ac:dyDescent="0.2">
      <c r="A241" s="222" t="s">
        <v>1934</v>
      </c>
      <c r="B241" s="223" t="s">
        <v>1935</v>
      </c>
      <c r="C241" s="210" t="s">
        <v>377</v>
      </c>
      <c r="D241" s="223" t="s">
        <v>1936</v>
      </c>
      <c r="E241" s="224"/>
      <c r="F241" s="224"/>
      <c r="G241" s="224"/>
      <c r="H241" s="224"/>
      <c r="I241" s="225" t="s">
        <v>2346</v>
      </c>
      <c r="J241" s="226"/>
      <c r="K241" s="225" t="s">
        <v>425</v>
      </c>
      <c r="L241" s="226"/>
      <c r="M241" s="235">
        <v>20778.04</v>
      </c>
      <c r="N241" s="221" t="e">
        <f>VLOOKUP(A241,[1]Bal032022!A:N,14,0)</f>
        <v>#N/A</v>
      </c>
    </row>
    <row r="242" spans="1:14" x14ac:dyDescent="0.2">
      <c r="A242" s="222" t="s">
        <v>1282</v>
      </c>
      <c r="B242" s="223" t="s">
        <v>1283</v>
      </c>
      <c r="C242" s="210" t="s">
        <v>377</v>
      </c>
      <c r="D242" s="223" t="s">
        <v>1284</v>
      </c>
      <c r="E242" s="224"/>
      <c r="F242" s="224"/>
      <c r="G242" s="224"/>
      <c r="H242" s="224"/>
      <c r="I242" s="225" t="s">
        <v>2347</v>
      </c>
      <c r="J242" s="226"/>
      <c r="K242" s="225" t="s">
        <v>425</v>
      </c>
      <c r="L242" s="226"/>
      <c r="M242" s="235">
        <v>16376.76</v>
      </c>
      <c r="N242" s="221" t="e">
        <f>VLOOKUP(A242,[1]Bal032022!A:N,14,0)</f>
        <v>#N/A</v>
      </c>
    </row>
    <row r="243" spans="1:14" x14ac:dyDescent="0.2">
      <c r="A243" s="222" t="s">
        <v>2348</v>
      </c>
      <c r="B243" s="223" t="s">
        <v>2349</v>
      </c>
      <c r="C243" s="210" t="s">
        <v>377</v>
      </c>
      <c r="D243" s="223" t="s">
        <v>2350</v>
      </c>
      <c r="E243" s="224"/>
      <c r="F243" s="224"/>
      <c r="G243" s="224"/>
      <c r="H243" s="224"/>
      <c r="I243" s="225" t="s">
        <v>2351</v>
      </c>
      <c r="J243" s="226"/>
      <c r="K243" s="225" t="s">
        <v>425</v>
      </c>
      <c r="L243" s="226"/>
      <c r="M243" s="235">
        <v>3755.3</v>
      </c>
      <c r="N243" s="221" t="e">
        <f>VLOOKUP(A243,[1]Bal032022!A:N,14,0)</f>
        <v>#N/A</v>
      </c>
    </row>
    <row r="244" spans="1:14" x14ac:dyDescent="0.2">
      <c r="A244" s="222" t="s">
        <v>1286</v>
      </c>
      <c r="B244" s="223" t="s">
        <v>1287</v>
      </c>
      <c r="C244" s="210" t="s">
        <v>377</v>
      </c>
      <c r="D244" s="223" t="s">
        <v>1288</v>
      </c>
      <c r="E244" s="224"/>
      <c r="F244" s="224"/>
      <c r="G244" s="224"/>
      <c r="H244" s="224"/>
      <c r="I244" s="225" t="s">
        <v>2352</v>
      </c>
      <c r="J244" s="226"/>
      <c r="K244" s="225" t="s">
        <v>425</v>
      </c>
      <c r="L244" s="226"/>
      <c r="M244" s="235">
        <v>787.04</v>
      </c>
      <c r="N244" s="221" t="e">
        <f>VLOOKUP(A244,[1]Bal032022!A:N,14,0)</f>
        <v>#N/A</v>
      </c>
    </row>
    <row r="245" spans="1:14" x14ac:dyDescent="0.2">
      <c r="A245" s="222" t="s">
        <v>1290</v>
      </c>
      <c r="B245" s="223" t="s">
        <v>1291</v>
      </c>
      <c r="C245" s="210" t="s">
        <v>377</v>
      </c>
      <c r="D245" s="223" t="s">
        <v>1292</v>
      </c>
      <c r="E245" s="224"/>
      <c r="F245" s="224"/>
      <c r="G245" s="224"/>
      <c r="H245" s="224"/>
      <c r="I245" s="225" t="s">
        <v>2353</v>
      </c>
      <c r="J245" s="226"/>
      <c r="K245" s="225" t="s">
        <v>425</v>
      </c>
      <c r="L245" s="226"/>
      <c r="M245" s="235">
        <v>386.4</v>
      </c>
      <c r="N245" s="221" t="e">
        <f>VLOOKUP(A245,[1]Bal032022!A:N,14,0)</f>
        <v>#N/A</v>
      </c>
    </row>
    <row r="246" spans="1:14" x14ac:dyDescent="0.2">
      <c r="A246" s="222" t="s">
        <v>1294</v>
      </c>
      <c r="B246" s="223" t="s">
        <v>1295</v>
      </c>
      <c r="C246" s="210" t="s">
        <v>377</v>
      </c>
      <c r="D246" s="223" t="s">
        <v>1296</v>
      </c>
      <c r="E246" s="224"/>
      <c r="F246" s="224"/>
      <c r="G246" s="224"/>
      <c r="H246" s="224"/>
      <c r="I246" s="225" t="s">
        <v>2354</v>
      </c>
      <c r="J246" s="226"/>
      <c r="K246" s="225" t="s">
        <v>425</v>
      </c>
      <c r="L246" s="226"/>
      <c r="M246" s="235">
        <v>13585.14</v>
      </c>
      <c r="N246" s="221">
        <f>VLOOKUP(A246,[1]Bal032022!A:N,14,0)</f>
        <v>0</v>
      </c>
    </row>
    <row r="247" spans="1:14" x14ac:dyDescent="0.2">
      <c r="A247" s="222" t="s">
        <v>1298</v>
      </c>
      <c r="B247" s="223" t="s">
        <v>1299</v>
      </c>
      <c r="C247" s="210" t="s">
        <v>377</v>
      </c>
      <c r="D247" s="223" t="s">
        <v>1300</v>
      </c>
      <c r="E247" s="224"/>
      <c r="F247" s="224"/>
      <c r="G247" s="224"/>
      <c r="H247" s="224"/>
      <c r="I247" s="225" t="s">
        <v>2355</v>
      </c>
      <c r="J247" s="226"/>
      <c r="K247" s="225" t="s">
        <v>425</v>
      </c>
      <c r="L247" s="226"/>
      <c r="M247" s="235">
        <v>6656.14</v>
      </c>
      <c r="N247" s="221">
        <f>VLOOKUP(A247,[1]Bal032022!A:N,14,0)</f>
        <v>0</v>
      </c>
    </row>
    <row r="248" spans="1:14" x14ac:dyDescent="0.2">
      <c r="A248" s="222" t="s">
        <v>1302</v>
      </c>
      <c r="B248" s="223" t="s">
        <v>1303</v>
      </c>
      <c r="C248" s="210" t="s">
        <v>377</v>
      </c>
      <c r="D248" s="223" t="s">
        <v>1304</v>
      </c>
      <c r="E248" s="224"/>
      <c r="F248" s="224"/>
      <c r="G248" s="224"/>
      <c r="H248" s="224"/>
      <c r="I248" s="225" t="s">
        <v>1305</v>
      </c>
      <c r="J248" s="226"/>
      <c r="K248" s="225" t="s">
        <v>425</v>
      </c>
      <c r="L248" s="226"/>
      <c r="M248" s="235">
        <v>390.5</v>
      </c>
      <c r="N248" s="221">
        <f>VLOOKUP(A248,[1]Bal032022!A:N,14,0)</f>
        <v>0</v>
      </c>
    </row>
    <row r="249" spans="1:14" x14ac:dyDescent="0.2">
      <c r="A249" s="265" t="s">
        <v>377</v>
      </c>
      <c r="B249" s="266" t="s">
        <v>377</v>
      </c>
      <c r="C249" s="210" t="s">
        <v>377</v>
      </c>
      <c r="D249" s="266" t="s">
        <v>377</v>
      </c>
      <c r="E249" s="267"/>
      <c r="F249" s="267"/>
      <c r="G249" s="267"/>
      <c r="H249" s="267"/>
      <c r="I249" s="267"/>
      <c r="J249" s="267"/>
      <c r="K249" s="267"/>
      <c r="L249" s="267"/>
      <c r="M249" s="233"/>
      <c r="N249" s="221"/>
    </row>
    <row r="250" spans="1:14" x14ac:dyDescent="0.2">
      <c r="A250" s="265" t="s">
        <v>1306</v>
      </c>
      <c r="B250" s="266" t="s">
        <v>1307</v>
      </c>
      <c r="C250" s="210" t="s">
        <v>377</v>
      </c>
      <c r="D250" s="266" t="s">
        <v>1308</v>
      </c>
      <c r="E250" s="267"/>
      <c r="F250" s="267"/>
      <c r="G250" s="267"/>
      <c r="H250" s="267"/>
      <c r="I250" s="268" t="s">
        <v>2356</v>
      </c>
      <c r="J250" s="269"/>
      <c r="K250" s="268" t="s">
        <v>425</v>
      </c>
      <c r="L250" s="269"/>
      <c r="M250" s="344">
        <v>910</v>
      </c>
      <c r="N250" s="221" t="str">
        <f>VLOOKUP(A250,[1]Bal032022!A:N,14,0)</f>
        <v>6.1.4.2</v>
      </c>
    </row>
    <row r="251" spans="1:14" x14ac:dyDescent="0.2">
      <c r="A251" s="222" t="s">
        <v>1310</v>
      </c>
      <c r="B251" s="223" t="s">
        <v>1311</v>
      </c>
      <c r="C251" s="210" t="s">
        <v>377</v>
      </c>
      <c r="D251" s="223" t="s">
        <v>1308</v>
      </c>
      <c r="E251" s="224"/>
      <c r="F251" s="224"/>
      <c r="G251" s="224"/>
      <c r="H251" s="224"/>
      <c r="I251" s="225" t="s">
        <v>2356</v>
      </c>
      <c r="J251" s="226"/>
      <c r="K251" s="225" t="s">
        <v>425</v>
      </c>
      <c r="L251" s="226"/>
      <c r="M251" s="235">
        <v>910</v>
      </c>
      <c r="N251" s="221" t="e">
        <f>VLOOKUP(A251,[1]Bal032022!A:N,14,0)</f>
        <v>#N/A</v>
      </c>
    </row>
    <row r="252" spans="1:14" x14ac:dyDescent="0.2">
      <c r="A252" s="265" t="s">
        <v>377</v>
      </c>
      <c r="B252" s="266" t="s">
        <v>377</v>
      </c>
      <c r="C252" s="210" t="s">
        <v>377</v>
      </c>
      <c r="D252" s="266" t="s">
        <v>377</v>
      </c>
      <c r="E252" s="267"/>
      <c r="F252" s="267"/>
      <c r="G252" s="267"/>
      <c r="H252" s="267"/>
      <c r="I252" s="267"/>
      <c r="J252" s="267"/>
      <c r="K252" s="267"/>
      <c r="L252" s="267"/>
      <c r="M252" s="233"/>
      <c r="N252" s="221"/>
    </row>
    <row r="253" spans="1:14" x14ac:dyDescent="0.2">
      <c r="A253" s="265" t="s">
        <v>2357</v>
      </c>
      <c r="B253" s="266" t="s">
        <v>2358</v>
      </c>
      <c r="C253" s="210" t="s">
        <v>377</v>
      </c>
      <c r="D253" s="266" t="s">
        <v>2359</v>
      </c>
      <c r="E253" s="267"/>
      <c r="F253" s="267"/>
      <c r="G253" s="267"/>
      <c r="H253" s="267"/>
      <c r="I253" s="268" t="s">
        <v>2360</v>
      </c>
      <c r="J253" s="269"/>
      <c r="K253" s="268" t="s">
        <v>425</v>
      </c>
      <c r="L253" s="269"/>
      <c r="M253" s="344">
        <v>10868.76</v>
      </c>
      <c r="N253" s="221" t="s">
        <v>174</v>
      </c>
    </row>
    <row r="254" spans="1:14" x14ac:dyDescent="0.2">
      <c r="A254" s="222" t="s">
        <v>2361</v>
      </c>
      <c r="B254" s="223" t="s">
        <v>2362</v>
      </c>
      <c r="C254" s="210" t="s">
        <v>377</v>
      </c>
      <c r="D254" s="223" t="s">
        <v>2363</v>
      </c>
      <c r="E254" s="224"/>
      <c r="F254" s="224"/>
      <c r="G254" s="224"/>
      <c r="H254" s="224"/>
      <c r="I254" s="225" t="s">
        <v>2360</v>
      </c>
      <c r="J254" s="226"/>
      <c r="K254" s="225" t="s">
        <v>425</v>
      </c>
      <c r="L254" s="226"/>
      <c r="M254" s="235">
        <v>10868.76</v>
      </c>
      <c r="N254" s="221" t="e">
        <f>VLOOKUP(A254,[1]Bal032022!A:N,14,0)</f>
        <v>#N/A</v>
      </c>
    </row>
    <row r="255" spans="1:14" x14ac:dyDescent="0.2">
      <c r="A255" s="265" t="s">
        <v>377</v>
      </c>
      <c r="B255" s="266" t="s">
        <v>377</v>
      </c>
      <c r="C255" s="210" t="s">
        <v>377</v>
      </c>
      <c r="D255" s="266" t="s">
        <v>377</v>
      </c>
      <c r="E255" s="267"/>
      <c r="F255" s="267"/>
      <c r="G255" s="267"/>
      <c r="H255" s="267"/>
      <c r="I255" s="267"/>
      <c r="J255" s="267"/>
      <c r="K255" s="267"/>
      <c r="L255" s="267"/>
      <c r="M255" s="233"/>
      <c r="N255" s="221"/>
    </row>
    <row r="256" spans="1:14" x14ac:dyDescent="0.2">
      <c r="A256" s="265" t="s">
        <v>1312</v>
      </c>
      <c r="B256" s="266" t="s">
        <v>1313</v>
      </c>
      <c r="C256" s="210" t="s">
        <v>377</v>
      </c>
      <c r="D256" s="266" t="s">
        <v>1314</v>
      </c>
      <c r="E256" s="267"/>
      <c r="F256" s="267"/>
      <c r="G256" s="267"/>
      <c r="H256" s="267"/>
      <c r="I256" s="268" t="s">
        <v>1943</v>
      </c>
      <c r="J256" s="269"/>
      <c r="K256" s="268" t="s">
        <v>425</v>
      </c>
      <c r="L256" s="269"/>
      <c r="M256" s="344">
        <v>3507.29</v>
      </c>
      <c r="N256" s="221" t="str">
        <f>VLOOKUP(A256,[1]Bal032022!A:N,14,0)</f>
        <v>6.1.4.4</v>
      </c>
    </row>
    <row r="257" spans="1:14" x14ac:dyDescent="0.2">
      <c r="A257" s="222" t="s">
        <v>1316</v>
      </c>
      <c r="B257" s="223" t="s">
        <v>1317</v>
      </c>
      <c r="C257" s="210" t="s">
        <v>377</v>
      </c>
      <c r="D257" s="223" t="s">
        <v>1318</v>
      </c>
      <c r="E257" s="224"/>
      <c r="F257" s="224"/>
      <c r="G257" s="224"/>
      <c r="H257" s="224"/>
      <c r="I257" s="225" t="s">
        <v>1943</v>
      </c>
      <c r="J257" s="226"/>
      <c r="K257" s="225" t="s">
        <v>425</v>
      </c>
      <c r="L257" s="226"/>
      <c r="M257" s="235">
        <v>3507.29</v>
      </c>
      <c r="N257" s="221">
        <f>VLOOKUP(A257,[1]Bal032022!A:N,14,0)</f>
        <v>0</v>
      </c>
    </row>
    <row r="258" spans="1:14" x14ac:dyDescent="0.2">
      <c r="A258" s="265" t="s">
        <v>377</v>
      </c>
      <c r="B258" s="266" t="s">
        <v>377</v>
      </c>
      <c r="C258" s="210" t="s">
        <v>377</v>
      </c>
      <c r="D258" s="266" t="s">
        <v>377</v>
      </c>
      <c r="E258" s="267"/>
      <c r="F258" s="267"/>
      <c r="G258" s="267"/>
      <c r="H258" s="267"/>
      <c r="I258" s="267"/>
      <c r="J258" s="267"/>
      <c r="K258" s="267"/>
      <c r="L258" s="267"/>
      <c r="M258" s="233"/>
      <c r="N258" s="221"/>
    </row>
    <row r="259" spans="1:14" x14ac:dyDescent="0.2">
      <c r="A259" s="265" t="s">
        <v>1319</v>
      </c>
      <c r="B259" s="266" t="s">
        <v>1320</v>
      </c>
      <c r="C259" s="210" t="s">
        <v>377</v>
      </c>
      <c r="D259" s="266" t="s">
        <v>1321</v>
      </c>
      <c r="E259" s="267"/>
      <c r="F259" s="267"/>
      <c r="G259" s="267"/>
      <c r="H259" s="267"/>
      <c r="I259" s="268" t="s">
        <v>2364</v>
      </c>
      <c r="J259" s="269"/>
      <c r="K259" s="268" t="s">
        <v>425</v>
      </c>
      <c r="L259" s="269"/>
      <c r="M259" s="294">
        <v>14723.13</v>
      </c>
      <c r="N259" s="221">
        <f>VLOOKUP(A259,[1]Bal032022!A:N,14,0)</f>
        <v>0</v>
      </c>
    </row>
    <row r="260" spans="1:14" x14ac:dyDescent="0.2">
      <c r="A260" s="265" t="s">
        <v>1324</v>
      </c>
      <c r="B260" s="266" t="s">
        <v>1325</v>
      </c>
      <c r="C260" s="210" t="s">
        <v>377</v>
      </c>
      <c r="D260" s="266" t="s">
        <v>1321</v>
      </c>
      <c r="E260" s="267"/>
      <c r="F260" s="267"/>
      <c r="G260" s="267"/>
      <c r="H260" s="267"/>
      <c r="I260" s="268" t="s">
        <v>2364</v>
      </c>
      <c r="J260" s="269"/>
      <c r="K260" s="268" t="s">
        <v>425</v>
      </c>
      <c r="L260" s="269"/>
      <c r="M260" s="294">
        <v>14723.13</v>
      </c>
      <c r="N260" s="221">
        <f>VLOOKUP(A260,[1]Bal032022!A:N,14,0)</f>
        <v>0</v>
      </c>
    </row>
    <row r="261" spans="1:14" x14ac:dyDescent="0.2">
      <c r="A261" s="265" t="s">
        <v>1326</v>
      </c>
      <c r="B261" s="266" t="s">
        <v>1327</v>
      </c>
      <c r="C261" s="210" t="s">
        <v>377</v>
      </c>
      <c r="D261" s="266" t="s">
        <v>1321</v>
      </c>
      <c r="E261" s="267"/>
      <c r="F261" s="267"/>
      <c r="G261" s="267"/>
      <c r="H261" s="267"/>
      <c r="I261" s="268" t="s">
        <v>2364</v>
      </c>
      <c r="J261" s="269"/>
      <c r="K261" s="268" t="s">
        <v>425</v>
      </c>
      <c r="L261" s="269"/>
      <c r="M261" s="344">
        <v>14723.13</v>
      </c>
      <c r="N261" s="221">
        <f>VLOOKUP(A261,[1]Bal032022!A:N,14,0)</f>
        <v>0</v>
      </c>
    </row>
    <row r="262" spans="1:14" x14ac:dyDescent="0.2">
      <c r="A262" s="265" t="s">
        <v>1328</v>
      </c>
      <c r="B262" s="266" t="s">
        <v>1329</v>
      </c>
      <c r="C262" s="210" t="s">
        <v>377</v>
      </c>
      <c r="D262" s="266" t="s">
        <v>1330</v>
      </c>
      <c r="E262" s="267"/>
      <c r="F262" s="267"/>
      <c r="G262" s="267"/>
      <c r="H262" s="267"/>
      <c r="I262" s="268" t="s">
        <v>2365</v>
      </c>
      <c r="J262" s="269"/>
      <c r="K262" s="268" t="s">
        <v>425</v>
      </c>
      <c r="L262" s="269"/>
      <c r="M262" s="294">
        <v>8032</v>
      </c>
      <c r="N262" s="221" t="s">
        <v>200</v>
      </c>
    </row>
    <row r="263" spans="1:14" x14ac:dyDescent="0.2">
      <c r="A263" s="222" t="s">
        <v>1336</v>
      </c>
      <c r="B263" s="223" t="s">
        <v>1337</v>
      </c>
      <c r="C263" s="210" t="s">
        <v>377</v>
      </c>
      <c r="D263" s="223" t="s">
        <v>1338</v>
      </c>
      <c r="E263" s="224"/>
      <c r="F263" s="224"/>
      <c r="G263" s="224"/>
      <c r="H263" s="224"/>
      <c r="I263" s="225" t="s">
        <v>1897</v>
      </c>
      <c r="J263" s="226"/>
      <c r="K263" s="225" t="s">
        <v>425</v>
      </c>
      <c r="L263" s="226"/>
      <c r="M263" s="235">
        <v>4000</v>
      </c>
      <c r="N263" s="221" t="e">
        <f>VLOOKUP(A263,[1]Bal032022!A:N,14,0)</f>
        <v>#N/A</v>
      </c>
    </row>
    <row r="264" spans="1:14" x14ac:dyDescent="0.2">
      <c r="A264" s="222" t="s">
        <v>1340</v>
      </c>
      <c r="B264" s="223" t="s">
        <v>1341</v>
      </c>
      <c r="C264" s="210" t="s">
        <v>377</v>
      </c>
      <c r="D264" s="223" t="s">
        <v>1342</v>
      </c>
      <c r="E264" s="224"/>
      <c r="F264" s="224"/>
      <c r="G264" s="224"/>
      <c r="H264" s="224"/>
      <c r="I264" s="225" t="s">
        <v>1343</v>
      </c>
      <c r="J264" s="226"/>
      <c r="K264" s="225" t="s">
        <v>425</v>
      </c>
      <c r="L264" s="226"/>
      <c r="M264" s="235">
        <v>4032</v>
      </c>
      <c r="N264" s="221" t="e">
        <f>VLOOKUP(A264,[1]Bal032022!A:N,14,0)</f>
        <v>#N/A</v>
      </c>
    </row>
    <row r="265" spans="1:14" x14ac:dyDescent="0.2">
      <c r="A265" s="265" t="s">
        <v>377</v>
      </c>
      <c r="B265" s="266" t="s">
        <v>377</v>
      </c>
      <c r="C265" s="210" t="s">
        <v>377</v>
      </c>
      <c r="D265" s="266" t="s">
        <v>377</v>
      </c>
      <c r="E265" s="267"/>
      <c r="F265" s="267"/>
      <c r="G265" s="267"/>
      <c r="H265" s="267"/>
      <c r="I265" s="267"/>
      <c r="J265" s="267"/>
      <c r="K265" s="267"/>
      <c r="L265" s="267"/>
      <c r="M265" s="233"/>
      <c r="N265" s="221"/>
    </row>
    <row r="266" spans="1:14" x14ac:dyDescent="0.2">
      <c r="A266" s="265" t="s">
        <v>2366</v>
      </c>
      <c r="B266" s="266" t="s">
        <v>2367</v>
      </c>
      <c r="C266" s="210" t="s">
        <v>377</v>
      </c>
      <c r="D266" s="266" t="s">
        <v>2368</v>
      </c>
      <c r="E266" s="267"/>
      <c r="F266" s="267"/>
      <c r="G266" s="267"/>
      <c r="H266" s="267"/>
      <c r="I266" s="268" t="s">
        <v>2369</v>
      </c>
      <c r="J266" s="269"/>
      <c r="K266" s="268" t="s">
        <v>425</v>
      </c>
      <c r="L266" s="269"/>
      <c r="M266" s="294">
        <v>5310.17</v>
      </c>
      <c r="N266" s="221" t="str">
        <f>VLOOKUP(A266,[1]Bal032022!A:N,14,0)</f>
        <v>6.1.5.1.4</v>
      </c>
    </row>
    <row r="267" spans="1:14" x14ac:dyDescent="0.2">
      <c r="A267" s="222" t="s">
        <v>2370</v>
      </c>
      <c r="B267" s="223" t="s">
        <v>2371</v>
      </c>
      <c r="C267" s="210" t="s">
        <v>377</v>
      </c>
      <c r="D267" s="223" t="s">
        <v>2372</v>
      </c>
      <c r="E267" s="224"/>
      <c r="F267" s="224"/>
      <c r="G267" s="224"/>
      <c r="H267" s="224"/>
      <c r="I267" s="225" t="s">
        <v>2369</v>
      </c>
      <c r="J267" s="226"/>
      <c r="K267" s="225" t="s">
        <v>425</v>
      </c>
      <c r="L267" s="226"/>
      <c r="M267" s="235">
        <v>5310.17</v>
      </c>
      <c r="N267" s="221" t="e">
        <f>VLOOKUP(A267,[1]Bal032022!A:N,14,0)</f>
        <v>#N/A</v>
      </c>
    </row>
    <row r="268" spans="1:14" x14ac:dyDescent="0.2">
      <c r="A268" s="265" t="s">
        <v>377</v>
      </c>
      <c r="B268" s="266" t="s">
        <v>377</v>
      </c>
      <c r="C268" s="210" t="s">
        <v>377</v>
      </c>
      <c r="D268" s="266" t="s">
        <v>377</v>
      </c>
      <c r="E268" s="267"/>
      <c r="F268" s="267"/>
      <c r="G268" s="267"/>
      <c r="H268" s="267"/>
      <c r="I268" s="267"/>
      <c r="J268" s="267"/>
      <c r="K268" s="267"/>
      <c r="L268" s="267"/>
      <c r="M268" s="233"/>
      <c r="N268" s="221"/>
    </row>
    <row r="269" spans="1:14" x14ac:dyDescent="0.2">
      <c r="A269" s="265" t="s">
        <v>1344</v>
      </c>
      <c r="B269" s="266" t="s">
        <v>1345</v>
      </c>
      <c r="C269" s="210" t="s">
        <v>377</v>
      </c>
      <c r="D269" s="266" t="s">
        <v>1346</v>
      </c>
      <c r="E269" s="267"/>
      <c r="F269" s="267"/>
      <c r="G269" s="267"/>
      <c r="H269" s="267"/>
      <c r="I269" s="268" t="s">
        <v>1347</v>
      </c>
      <c r="J269" s="269"/>
      <c r="K269" s="268" t="s">
        <v>425</v>
      </c>
      <c r="L269" s="269"/>
      <c r="M269" s="294">
        <v>1380.96</v>
      </c>
      <c r="N269" s="221" t="str">
        <f>VLOOKUP(A269,[1]Bal032022!A:N,14,0)</f>
        <v>6.1.5.1.11</v>
      </c>
    </row>
    <row r="270" spans="1:14" x14ac:dyDescent="0.2">
      <c r="A270" s="222" t="s">
        <v>1348</v>
      </c>
      <c r="B270" s="223" t="s">
        <v>1349</v>
      </c>
      <c r="C270" s="210" t="s">
        <v>377</v>
      </c>
      <c r="D270" s="223" t="s">
        <v>1350</v>
      </c>
      <c r="E270" s="224"/>
      <c r="F270" s="224"/>
      <c r="G270" s="224"/>
      <c r="H270" s="224"/>
      <c r="I270" s="225" t="s">
        <v>1347</v>
      </c>
      <c r="J270" s="226"/>
      <c r="K270" s="225" t="s">
        <v>425</v>
      </c>
      <c r="L270" s="226"/>
      <c r="M270" s="235">
        <v>1380.96</v>
      </c>
      <c r="N270" s="221">
        <f>VLOOKUP(A270,[1]Bal032022!A:N,14,0)</f>
        <v>0</v>
      </c>
    </row>
    <row r="271" spans="1:14" x14ac:dyDescent="0.2">
      <c r="A271" s="265" t="s">
        <v>377</v>
      </c>
      <c r="B271" s="266" t="s">
        <v>377</v>
      </c>
      <c r="C271" s="210" t="s">
        <v>377</v>
      </c>
      <c r="D271" s="266" t="s">
        <v>377</v>
      </c>
      <c r="E271" s="267"/>
      <c r="F271" s="267"/>
      <c r="G271" s="267"/>
      <c r="H271" s="267"/>
      <c r="I271" s="267"/>
      <c r="J271" s="267"/>
      <c r="K271" s="267"/>
      <c r="L271" s="267"/>
      <c r="M271" s="233"/>
      <c r="N271" s="221"/>
    </row>
    <row r="272" spans="1:14" x14ac:dyDescent="0.2">
      <c r="A272" s="265" t="s">
        <v>1351</v>
      </c>
      <c r="B272" s="266" t="s">
        <v>1352</v>
      </c>
      <c r="C272" s="210" t="s">
        <v>377</v>
      </c>
      <c r="D272" s="266" t="s">
        <v>1353</v>
      </c>
      <c r="E272" s="267"/>
      <c r="F272" s="267"/>
      <c r="G272" s="267"/>
      <c r="H272" s="267"/>
      <c r="I272" s="268" t="s">
        <v>2373</v>
      </c>
      <c r="J272" s="269"/>
      <c r="K272" s="268" t="s">
        <v>425</v>
      </c>
      <c r="L272" s="269"/>
      <c r="M272" s="294">
        <v>42570.45</v>
      </c>
      <c r="N272" s="221">
        <f>VLOOKUP(A272,[1]Bal032022!A:N,14,0)</f>
        <v>0</v>
      </c>
    </row>
    <row r="273" spans="1:14" x14ac:dyDescent="0.2">
      <c r="A273" s="265" t="s">
        <v>1355</v>
      </c>
      <c r="B273" s="266" t="s">
        <v>1356</v>
      </c>
      <c r="C273" s="210" t="s">
        <v>377</v>
      </c>
      <c r="D273" s="266" t="s">
        <v>1353</v>
      </c>
      <c r="E273" s="267"/>
      <c r="F273" s="267"/>
      <c r="G273" s="267"/>
      <c r="H273" s="267"/>
      <c r="I273" s="268" t="s">
        <v>2373</v>
      </c>
      <c r="J273" s="269"/>
      <c r="K273" s="268" t="s">
        <v>425</v>
      </c>
      <c r="L273" s="269"/>
      <c r="M273" s="294">
        <v>42570.45</v>
      </c>
      <c r="N273" s="221">
        <f>VLOOKUP(A273,[1]Bal032022!A:N,14,0)</f>
        <v>0</v>
      </c>
    </row>
    <row r="274" spans="1:14" x14ac:dyDescent="0.2">
      <c r="A274" s="265" t="s">
        <v>1357</v>
      </c>
      <c r="B274" s="266" t="s">
        <v>1358</v>
      </c>
      <c r="C274" s="210" t="s">
        <v>377</v>
      </c>
      <c r="D274" s="266" t="s">
        <v>1353</v>
      </c>
      <c r="E274" s="267"/>
      <c r="F274" s="267"/>
      <c r="G274" s="267"/>
      <c r="H274" s="267"/>
      <c r="I274" s="268" t="s">
        <v>2373</v>
      </c>
      <c r="J274" s="269"/>
      <c r="K274" s="268" t="s">
        <v>425</v>
      </c>
      <c r="L274" s="269"/>
      <c r="M274" s="294">
        <v>42570.45</v>
      </c>
      <c r="N274" s="221">
        <f>VLOOKUP(A274,[1]Bal032022!A:N,14,0)</f>
        <v>0</v>
      </c>
    </row>
    <row r="275" spans="1:14" x14ac:dyDescent="0.2">
      <c r="A275" s="265" t="s">
        <v>1366</v>
      </c>
      <c r="B275" s="266" t="s">
        <v>1367</v>
      </c>
      <c r="C275" s="210" t="s">
        <v>377</v>
      </c>
      <c r="D275" s="266" t="s">
        <v>1368</v>
      </c>
      <c r="E275" s="267"/>
      <c r="F275" s="267"/>
      <c r="G275" s="267"/>
      <c r="H275" s="267"/>
      <c r="I275" s="268" t="s">
        <v>2374</v>
      </c>
      <c r="J275" s="269"/>
      <c r="K275" s="268" t="s">
        <v>425</v>
      </c>
      <c r="L275" s="269"/>
      <c r="M275" s="344">
        <v>26157.91</v>
      </c>
      <c r="N275" s="221" t="str">
        <f>VLOOKUP(A275,[1]Bal032022!A:N,14,0)</f>
        <v>6.1.5.2.1</v>
      </c>
    </row>
    <row r="276" spans="1:14" x14ac:dyDescent="0.2">
      <c r="A276" s="222" t="s">
        <v>1370</v>
      </c>
      <c r="B276" s="223" t="s">
        <v>1371</v>
      </c>
      <c r="C276" s="210" t="s">
        <v>377</v>
      </c>
      <c r="D276" s="223" t="s">
        <v>1372</v>
      </c>
      <c r="E276" s="224"/>
      <c r="F276" s="224"/>
      <c r="G276" s="224"/>
      <c r="H276" s="224"/>
      <c r="I276" s="225" t="s">
        <v>1373</v>
      </c>
      <c r="J276" s="226"/>
      <c r="K276" s="225" t="s">
        <v>425</v>
      </c>
      <c r="L276" s="226"/>
      <c r="M276" s="235">
        <v>8000</v>
      </c>
      <c r="N276" s="221">
        <f>VLOOKUP(A276,[1]Bal032022!A:N,14,0)</f>
        <v>0</v>
      </c>
    </row>
    <row r="277" spans="1:14" x14ac:dyDescent="0.2">
      <c r="A277" s="222" t="s">
        <v>1947</v>
      </c>
      <c r="B277" s="223" t="s">
        <v>1948</v>
      </c>
      <c r="C277" s="210" t="s">
        <v>377</v>
      </c>
      <c r="D277" s="223" t="s">
        <v>1949</v>
      </c>
      <c r="E277" s="224"/>
      <c r="F277" s="224"/>
      <c r="G277" s="224"/>
      <c r="H277" s="224"/>
      <c r="I277" s="225" t="s">
        <v>2375</v>
      </c>
      <c r="J277" s="226"/>
      <c r="K277" s="225" t="s">
        <v>425</v>
      </c>
      <c r="L277" s="226"/>
      <c r="M277" s="235">
        <v>15573.75</v>
      </c>
      <c r="N277" s="221" t="e">
        <f>VLOOKUP(A277,[1]Bal032022!A:N,14,0)</f>
        <v>#N/A</v>
      </c>
    </row>
    <row r="278" spans="1:14" x14ac:dyDescent="0.2">
      <c r="A278" s="222" t="s">
        <v>1374</v>
      </c>
      <c r="B278" s="223" t="s">
        <v>1375</v>
      </c>
      <c r="C278" s="210" t="s">
        <v>377</v>
      </c>
      <c r="D278" s="223" t="s">
        <v>1376</v>
      </c>
      <c r="E278" s="224"/>
      <c r="F278" s="224"/>
      <c r="G278" s="224"/>
      <c r="H278" s="224"/>
      <c r="I278" s="225" t="s">
        <v>2376</v>
      </c>
      <c r="J278" s="226"/>
      <c r="K278" s="225" t="s">
        <v>425</v>
      </c>
      <c r="L278" s="226"/>
      <c r="M278" s="235">
        <v>2584.16</v>
      </c>
      <c r="N278" s="221" t="e">
        <f>VLOOKUP(A278,[1]Bal032022!A:N,14,0)</f>
        <v>#N/A</v>
      </c>
    </row>
    <row r="279" spans="1:14" x14ac:dyDescent="0.2">
      <c r="A279" s="265" t="s">
        <v>377</v>
      </c>
      <c r="B279" s="266" t="s">
        <v>377</v>
      </c>
      <c r="C279" s="210" t="s">
        <v>377</v>
      </c>
      <c r="D279" s="266" t="s">
        <v>377</v>
      </c>
      <c r="E279" s="267"/>
      <c r="F279" s="267"/>
      <c r="G279" s="267"/>
      <c r="H279" s="267"/>
      <c r="I279" s="267"/>
      <c r="J279" s="267"/>
      <c r="K279" s="267"/>
      <c r="L279" s="267"/>
      <c r="M279" s="233"/>
      <c r="N279" s="221"/>
    </row>
    <row r="280" spans="1:14" x14ac:dyDescent="0.2">
      <c r="A280" s="265" t="s">
        <v>1952</v>
      </c>
      <c r="B280" s="266" t="s">
        <v>1953</v>
      </c>
      <c r="C280" s="210" t="s">
        <v>377</v>
      </c>
      <c r="D280" s="266" t="s">
        <v>1954</v>
      </c>
      <c r="E280" s="267"/>
      <c r="F280" s="267"/>
      <c r="G280" s="267"/>
      <c r="H280" s="267"/>
      <c r="I280" s="268" t="s">
        <v>2377</v>
      </c>
      <c r="J280" s="269"/>
      <c r="K280" s="268" t="s">
        <v>425</v>
      </c>
      <c r="L280" s="269"/>
      <c r="M280" s="344">
        <v>16412.54</v>
      </c>
      <c r="N280" s="221" t="s">
        <v>218</v>
      </c>
    </row>
    <row r="281" spans="1:14" x14ac:dyDescent="0.2">
      <c r="A281" s="222" t="s">
        <v>2378</v>
      </c>
      <c r="B281" s="223" t="s">
        <v>2379</v>
      </c>
      <c r="C281" s="210" t="s">
        <v>377</v>
      </c>
      <c r="D281" s="223" t="s">
        <v>2380</v>
      </c>
      <c r="E281" s="224"/>
      <c r="F281" s="224"/>
      <c r="G281" s="224"/>
      <c r="H281" s="224"/>
      <c r="I281" s="225" t="s">
        <v>2377</v>
      </c>
      <c r="J281" s="226"/>
      <c r="K281" s="225" t="s">
        <v>425</v>
      </c>
      <c r="L281" s="226"/>
      <c r="M281" s="235">
        <v>16412.54</v>
      </c>
      <c r="N281" s="221" t="e">
        <f>VLOOKUP(A281,[1]Bal032022!A:N,14,0)</f>
        <v>#N/A</v>
      </c>
    </row>
    <row r="282" spans="1:14" x14ac:dyDescent="0.2">
      <c r="A282" s="265" t="s">
        <v>377</v>
      </c>
      <c r="B282" s="266" t="s">
        <v>377</v>
      </c>
      <c r="C282" s="210" t="s">
        <v>377</v>
      </c>
      <c r="D282" s="266" t="s">
        <v>377</v>
      </c>
      <c r="E282" s="267"/>
      <c r="F282" s="267"/>
      <c r="G282" s="267"/>
      <c r="H282" s="267"/>
      <c r="I282" s="267"/>
      <c r="J282" s="267"/>
      <c r="K282" s="267"/>
      <c r="L282" s="267"/>
      <c r="M282" s="233"/>
      <c r="N282" s="221"/>
    </row>
    <row r="283" spans="1:14" x14ac:dyDescent="0.2">
      <c r="A283" s="265" t="s">
        <v>1378</v>
      </c>
      <c r="B283" s="266" t="s">
        <v>1379</v>
      </c>
      <c r="C283" s="210" t="s">
        <v>377</v>
      </c>
      <c r="D283" s="266" t="s">
        <v>1380</v>
      </c>
      <c r="E283" s="267"/>
      <c r="F283" s="267"/>
      <c r="G283" s="267"/>
      <c r="H283" s="267"/>
      <c r="I283" s="268" t="s">
        <v>2381</v>
      </c>
      <c r="J283" s="269"/>
      <c r="K283" s="268" t="s">
        <v>425</v>
      </c>
      <c r="L283" s="269"/>
      <c r="M283" s="294">
        <v>30087.1</v>
      </c>
      <c r="N283" s="221" t="e">
        <f>VLOOKUP(A283,[1]Bal032022!A:N,14,0)</f>
        <v>#N/A</v>
      </c>
    </row>
    <row r="284" spans="1:14" x14ac:dyDescent="0.2">
      <c r="A284" s="265" t="s">
        <v>1382</v>
      </c>
      <c r="B284" s="266" t="s">
        <v>1383</v>
      </c>
      <c r="C284" s="210" t="s">
        <v>377</v>
      </c>
      <c r="D284" s="266" t="s">
        <v>1384</v>
      </c>
      <c r="E284" s="267"/>
      <c r="F284" s="267"/>
      <c r="G284" s="267"/>
      <c r="H284" s="267"/>
      <c r="I284" s="268" t="s">
        <v>2381</v>
      </c>
      <c r="J284" s="269"/>
      <c r="K284" s="268" t="s">
        <v>425</v>
      </c>
      <c r="L284" s="269"/>
      <c r="M284" s="294">
        <v>30087.1</v>
      </c>
      <c r="N284" s="221" t="e">
        <f>VLOOKUP(A284,[1]Bal032022!A:N,14,0)</f>
        <v>#N/A</v>
      </c>
    </row>
    <row r="285" spans="1:14" x14ac:dyDescent="0.2">
      <c r="A285" s="265" t="s">
        <v>1385</v>
      </c>
      <c r="B285" s="266" t="s">
        <v>1386</v>
      </c>
      <c r="C285" s="210" t="s">
        <v>377</v>
      </c>
      <c r="D285" s="266" t="s">
        <v>1384</v>
      </c>
      <c r="E285" s="267"/>
      <c r="F285" s="267"/>
      <c r="G285" s="267"/>
      <c r="H285" s="267"/>
      <c r="I285" s="268" t="s">
        <v>2381</v>
      </c>
      <c r="J285" s="269"/>
      <c r="K285" s="268" t="s">
        <v>425</v>
      </c>
      <c r="L285" s="269"/>
      <c r="M285" s="294">
        <v>30087.1</v>
      </c>
      <c r="N285" s="221" t="e">
        <f>VLOOKUP(A285,[1]Bal032022!A:N,14,0)</f>
        <v>#N/A</v>
      </c>
    </row>
    <row r="286" spans="1:14" x14ac:dyDescent="0.2">
      <c r="A286" s="265" t="s">
        <v>1387</v>
      </c>
      <c r="B286" s="266" t="s">
        <v>1388</v>
      </c>
      <c r="C286" s="210" t="s">
        <v>377</v>
      </c>
      <c r="D286" s="266" t="s">
        <v>1389</v>
      </c>
      <c r="E286" s="267"/>
      <c r="F286" s="267"/>
      <c r="G286" s="267"/>
      <c r="H286" s="267"/>
      <c r="I286" s="268" t="s">
        <v>2381</v>
      </c>
      <c r="J286" s="269"/>
      <c r="K286" s="268" t="s">
        <v>425</v>
      </c>
      <c r="L286" s="269"/>
      <c r="M286" s="344">
        <v>30087.1</v>
      </c>
      <c r="N286" s="221" t="str">
        <f>VLOOKUP(A286,[1]Bal032022!A:N,14,0)</f>
        <v>6.1.5.3.1</v>
      </c>
    </row>
    <row r="287" spans="1:14" x14ac:dyDescent="0.2">
      <c r="A287" s="222" t="s">
        <v>1390</v>
      </c>
      <c r="B287" s="223" t="s">
        <v>1391</v>
      </c>
      <c r="C287" s="210" t="s">
        <v>377</v>
      </c>
      <c r="D287" s="223" t="s">
        <v>1392</v>
      </c>
      <c r="E287" s="224"/>
      <c r="F287" s="224"/>
      <c r="G287" s="224"/>
      <c r="H287" s="224"/>
      <c r="I287" s="225" t="s">
        <v>2382</v>
      </c>
      <c r="J287" s="226"/>
      <c r="K287" s="225" t="s">
        <v>425</v>
      </c>
      <c r="L287" s="226"/>
      <c r="M287" s="235">
        <v>16287.9</v>
      </c>
      <c r="N287" s="221" t="e">
        <f>VLOOKUP(A287,[1]Bal032022!A:N,14,0)</f>
        <v>#N/A</v>
      </c>
    </row>
    <row r="288" spans="1:14" x14ac:dyDescent="0.2">
      <c r="A288" s="222" t="s">
        <v>1961</v>
      </c>
      <c r="B288" s="223" t="s">
        <v>1962</v>
      </c>
      <c r="C288" s="210" t="s">
        <v>377</v>
      </c>
      <c r="D288" s="223" t="s">
        <v>1963</v>
      </c>
      <c r="E288" s="224"/>
      <c r="F288" s="224"/>
      <c r="G288" s="224"/>
      <c r="H288" s="224"/>
      <c r="I288" s="225" t="s">
        <v>2383</v>
      </c>
      <c r="J288" s="226"/>
      <c r="K288" s="225" t="s">
        <v>425</v>
      </c>
      <c r="L288" s="226"/>
      <c r="M288" s="235">
        <v>13799.2</v>
      </c>
      <c r="N288" s="221" t="e">
        <f>VLOOKUP(A288,[1]Bal032022!A:N,14,0)</f>
        <v>#N/A</v>
      </c>
    </row>
    <row r="289" spans="1:15" x14ac:dyDescent="0.2">
      <c r="A289" s="265" t="s">
        <v>377</v>
      </c>
      <c r="B289" s="266" t="s">
        <v>377</v>
      </c>
      <c r="C289" s="210" t="s">
        <v>377</v>
      </c>
      <c r="D289" s="266" t="s">
        <v>377</v>
      </c>
      <c r="E289" s="267"/>
      <c r="F289" s="267"/>
      <c r="G289" s="267"/>
      <c r="H289" s="267"/>
      <c r="I289" s="267"/>
      <c r="J289" s="267"/>
      <c r="K289" s="267"/>
      <c r="L289" s="267"/>
      <c r="M289" s="233"/>
      <c r="N289" s="221"/>
    </row>
    <row r="290" spans="1:15" x14ac:dyDescent="0.2">
      <c r="A290" s="265" t="s">
        <v>1393</v>
      </c>
      <c r="B290" s="266" t="s">
        <v>1394</v>
      </c>
      <c r="C290" s="210" t="s">
        <v>377</v>
      </c>
      <c r="D290" s="266" t="s">
        <v>1395</v>
      </c>
      <c r="E290" s="267"/>
      <c r="F290" s="267"/>
      <c r="G290" s="267"/>
      <c r="H290" s="267"/>
      <c r="I290" s="268" t="s">
        <v>2384</v>
      </c>
      <c r="J290" s="269"/>
      <c r="K290" s="268" t="s">
        <v>425</v>
      </c>
      <c r="L290" s="269"/>
      <c r="M290" s="294">
        <v>1432.5</v>
      </c>
      <c r="N290" s="221">
        <f>VLOOKUP(A290,[1]Bal032022!A:N,14,0)</f>
        <v>0</v>
      </c>
    </row>
    <row r="291" spans="1:15" x14ac:dyDescent="0.2">
      <c r="A291" s="265" t="s">
        <v>1397</v>
      </c>
      <c r="B291" s="266" t="s">
        <v>1398</v>
      </c>
      <c r="C291" s="210" t="s">
        <v>377</v>
      </c>
      <c r="D291" s="266" t="s">
        <v>1395</v>
      </c>
      <c r="E291" s="267"/>
      <c r="F291" s="267"/>
      <c r="G291" s="267"/>
      <c r="H291" s="267"/>
      <c r="I291" s="268" t="s">
        <v>2384</v>
      </c>
      <c r="J291" s="269"/>
      <c r="K291" s="268" t="s">
        <v>425</v>
      </c>
      <c r="L291" s="269"/>
      <c r="M291" s="294">
        <v>1432.5</v>
      </c>
      <c r="N291" s="221">
        <f>VLOOKUP(A291,[1]Bal032022!A:N,14,0)</f>
        <v>0</v>
      </c>
    </row>
    <row r="292" spans="1:15" x14ac:dyDescent="0.2">
      <c r="A292" s="265" t="s">
        <v>1399</v>
      </c>
      <c r="B292" s="266" t="s">
        <v>1400</v>
      </c>
      <c r="C292" s="210" t="s">
        <v>377</v>
      </c>
      <c r="D292" s="266" t="s">
        <v>1395</v>
      </c>
      <c r="E292" s="267"/>
      <c r="F292" s="267"/>
      <c r="G292" s="267"/>
      <c r="H292" s="267"/>
      <c r="I292" s="268" t="s">
        <v>2384</v>
      </c>
      <c r="J292" s="269"/>
      <c r="K292" s="268" t="s">
        <v>425</v>
      </c>
      <c r="L292" s="269"/>
      <c r="M292" s="294">
        <v>1432.5</v>
      </c>
      <c r="N292" s="221">
        <f>VLOOKUP(A292,[1]Bal032022!A:N,14,0)</f>
        <v>0</v>
      </c>
    </row>
    <row r="293" spans="1:15" x14ac:dyDescent="0.2">
      <c r="A293" s="265" t="s">
        <v>1401</v>
      </c>
      <c r="B293" s="266" t="s">
        <v>1402</v>
      </c>
      <c r="C293" s="210" t="s">
        <v>377</v>
      </c>
      <c r="D293" s="266" t="s">
        <v>1403</v>
      </c>
      <c r="E293" s="267"/>
      <c r="F293" s="267"/>
      <c r="G293" s="267"/>
      <c r="H293" s="267"/>
      <c r="I293" s="268" t="s">
        <v>1408</v>
      </c>
      <c r="J293" s="269"/>
      <c r="K293" s="268" t="s">
        <v>425</v>
      </c>
      <c r="L293" s="269"/>
      <c r="M293" s="344">
        <v>600</v>
      </c>
      <c r="N293" s="221" t="str">
        <f>VLOOKUP(A293,[1]Bal032022!A:N,14,0)</f>
        <v>6.1.6.1</v>
      </c>
    </row>
    <row r="294" spans="1:15" x14ac:dyDescent="0.2">
      <c r="A294" s="222" t="s">
        <v>1405</v>
      </c>
      <c r="B294" s="223" t="s">
        <v>1406</v>
      </c>
      <c r="C294" s="210" t="s">
        <v>377</v>
      </c>
      <c r="D294" s="223" t="s">
        <v>1407</v>
      </c>
      <c r="E294" s="224"/>
      <c r="F294" s="224"/>
      <c r="G294" s="224"/>
      <c r="H294" s="224"/>
      <c r="I294" s="225" t="s">
        <v>1408</v>
      </c>
      <c r="J294" s="226"/>
      <c r="K294" s="225" t="s">
        <v>425</v>
      </c>
      <c r="L294" s="226"/>
      <c r="M294" s="235">
        <v>600</v>
      </c>
      <c r="N294" s="221" t="e">
        <f>VLOOKUP(A294,[1]Bal032022!A:N,14,0)</f>
        <v>#N/A</v>
      </c>
    </row>
    <row r="295" spans="1:15" x14ac:dyDescent="0.2">
      <c r="A295" s="265" t="s">
        <v>377</v>
      </c>
      <c r="B295" s="266" t="s">
        <v>377</v>
      </c>
      <c r="C295" s="210" t="s">
        <v>377</v>
      </c>
      <c r="D295" s="266" t="s">
        <v>377</v>
      </c>
      <c r="E295" s="267"/>
      <c r="F295" s="267"/>
      <c r="G295" s="267"/>
      <c r="H295" s="267"/>
      <c r="I295" s="267"/>
      <c r="J295" s="267"/>
      <c r="K295" s="267"/>
      <c r="L295" s="267"/>
      <c r="M295" s="233"/>
      <c r="N295" s="221"/>
    </row>
    <row r="296" spans="1:15" x14ac:dyDescent="0.2">
      <c r="A296" s="265" t="s">
        <v>1413</v>
      </c>
      <c r="B296" s="266" t="s">
        <v>1414</v>
      </c>
      <c r="C296" s="210" t="s">
        <v>377</v>
      </c>
      <c r="D296" s="266" t="s">
        <v>1415</v>
      </c>
      <c r="E296" s="267"/>
      <c r="F296" s="267"/>
      <c r="G296" s="267"/>
      <c r="H296" s="267"/>
      <c r="I296" s="268" t="s">
        <v>2385</v>
      </c>
      <c r="J296" s="269"/>
      <c r="K296" s="268" t="s">
        <v>425</v>
      </c>
      <c r="L296" s="269"/>
      <c r="M296" s="294">
        <v>832.5</v>
      </c>
      <c r="N296" s="221" t="s">
        <v>281</v>
      </c>
    </row>
    <row r="297" spans="1:15" x14ac:dyDescent="0.2">
      <c r="A297" s="222" t="s">
        <v>1417</v>
      </c>
      <c r="B297" s="223" t="s">
        <v>1418</v>
      </c>
      <c r="C297" s="210" t="s">
        <v>377</v>
      </c>
      <c r="D297" s="223" t="s">
        <v>1419</v>
      </c>
      <c r="E297" s="224"/>
      <c r="F297" s="224"/>
      <c r="G297" s="224"/>
      <c r="H297" s="224"/>
      <c r="I297" s="225" t="s">
        <v>2385</v>
      </c>
      <c r="J297" s="226"/>
      <c r="K297" s="225" t="s">
        <v>425</v>
      </c>
      <c r="L297" s="226"/>
      <c r="M297" s="235">
        <v>832.5</v>
      </c>
      <c r="N297" s="221" t="e">
        <f>VLOOKUP(A297,[1]Bal032022!A:N,14,0)</f>
        <v>#N/A</v>
      </c>
    </row>
    <row r="298" spans="1:15" x14ac:dyDescent="0.2">
      <c r="A298" s="265" t="s">
        <v>377</v>
      </c>
      <c r="B298" s="266" t="s">
        <v>377</v>
      </c>
      <c r="C298" s="210" t="s">
        <v>377</v>
      </c>
      <c r="D298" s="266" t="s">
        <v>377</v>
      </c>
      <c r="E298" s="267"/>
      <c r="F298" s="267"/>
      <c r="G298" s="267"/>
      <c r="H298" s="267"/>
      <c r="I298" s="267"/>
      <c r="J298" s="267"/>
      <c r="K298" s="267"/>
      <c r="L298" s="267"/>
      <c r="M298" s="233"/>
      <c r="N298" s="221"/>
    </row>
    <row r="299" spans="1:15" x14ac:dyDescent="0.2">
      <c r="A299" s="265" t="s">
        <v>1420</v>
      </c>
      <c r="B299" s="266" t="s">
        <v>1421</v>
      </c>
      <c r="C299" s="210" t="s">
        <v>377</v>
      </c>
      <c r="D299" s="266" t="s">
        <v>1422</v>
      </c>
      <c r="E299" s="267"/>
      <c r="F299" s="267"/>
      <c r="G299" s="267"/>
      <c r="H299" s="267"/>
      <c r="I299" s="268" t="s">
        <v>2386</v>
      </c>
      <c r="J299" s="269"/>
      <c r="K299" s="268" t="s">
        <v>1031</v>
      </c>
      <c r="L299" s="269"/>
      <c r="M299" s="344">
        <v>974378.95</v>
      </c>
      <c r="N299" s="221">
        <f>VLOOKUP(A299,[1]Bal032022!A:N,14,0)</f>
        <v>0</v>
      </c>
      <c r="O299" s="349">
        <f>M118-M299</f>
        <v>1274683.95</v>
      </c>
    </row>
    <row r="300" spans="1:15" x14ac:dyDescent="0.2">
      <c r="A300" s="265" t="s">
        <v>1424</v>
      </c>
      <c r="B300" s="266" t="s">
        <v>1425</v>
      </c>
      <c r="C300" s="210" t="s">
        <v>377</v>
      </c>
      <c r="D300" s="266" t="s">
        <v>1426</v>
      </c>
      <c r="E300" s="267"/>
      <c r="F300" s="267"/>
      <c r="G300" s="267"/>
      <c r="H300" s="267"/>
      <c r="I300" s="268" t="s">
        <v>2387</v>
      </c>
      <c r="J300" s="269"/>
      <c r="K300" s="268" t="s">
        <v>1031</v>
      </c>
      <c r="L300" s="269"/>
      <c r="M300" s="294">
        <v>943249.25</v>
      </c>
      <c r="N300" s="221">
        <f>VLOOKUP(A300,[1]Bal032022!A:N,14,0)</f>
        <v>0</v>
      </c>
    </row>
    <row r="301" spans="1:15" x14ac:dyDescent="0.2">
      <c r="A301" s="265" t="s">
        <v>1428</v>
      </c>
      <c r="B301" s="266" t="s">
        <v>1429</v>
      </c>
      <c r="C301" s="210" t="s">
        <v>377</v>
      </c>
      <c r="D301" s="266" t="s">
        <v>1426</v>
      </c>
      <c r="E301" s="267"/>
      <c r="F301" s="267"/>
      <c r="G301" s="267"/>
      <c r="H301" s="267"/>
      <c r="I301" s="268" t="s">
        <v>2387</v>
      </c>
      <c r="J301" s="269"/>
      <c r="K301" s="268" t="s">
        <v>1031</v>
      </c>
      <c r="L301" s="269"/>
      <c r="M301" s="294">
        <v>943249.25</v>
      </c>
      <c r="N301" s="221" t="s">
        <v>289</v>
      </c>
    </row>
    <row r="302" spans="1:15" x14ac:dyDescent="0.2">
      <c r="A302" s="265" t="s">
        <v>1430</v>
      </c>
      <c r="B302" s="266" t="s">
        <v>1431</v>
      </c>
      <c r="C302" s="210" t="s">
        <v>377</v>
      </c>
      <c r="D302" s="266" t="s">
        <v>1426</v>
      </c>
      <c r="E302" s="267"/>
      <c r="F302" s="267"/>
      <c r="G302" s="267"/>
      <c r="H302" s="267"/>
      <c r="I302" s="268" t="s">
        <v>2388</v>
      </c>
      <c r="J302" s="269"/>
      <c r="K302" s="268" t="s">
        <v>425</v>
      </c>
      <c r="L302" s="269"/>
      <c r="M302" s="294">
        <v>795959.6</v>
      </c>
      <c r="N302" s="221"/>
    </row>
    <row r="303" spans="1:15" x14ac:dyDescent="0.2">
      <c r="A303" s="222" t="s">
        <v>1969</v>
      </c>
      <c r="B303" s="223" t="s">
        <v>1970</v>
      </c>
      <c r="C303" s="210" t="s">
        <v>377</v>
      </c>
      <c r="D303" s="223" t="s">
        <v>1971</v>
      </c>
      <c r="E303" s="224"/>
      <c r="F303" s="224"/>
      <c r="G303" s="224"/>
      <c r="H303" s="224"/>
      <c r="I303" s="225" t="s">
        <v>2389</v>
      </c>
      <c r="J303" s="226"/>
      <c r="K303" s="225" t="s">
        <v>425</v>
      </c>
      <c r="L303" s="226"/>
      <c r="M303" s="235">
        <v>23384.1</v>
      </c>
      <c r="N303" s="221" t="e">
        <f>VLOOKUP(A303,[1]Bal032022!A:N,14,0)</f>
        <v>#N/A</v>
      </c>
    </row>
    <row r="304" spans="1:15" x14ac:dyDescent="0.2">
      <c r="A304" s="222" t="s">
        <v>2390</v>
      </c>
      <c r="B304" s="223" t="s">
        <v>2391</v>
      </c>
      <c r="C304" s="210" t="s">
        <v>377</v>
      </c>
      <c r="D304" s="223" t="s">
        <v>2392</v>
      </c>
      <c r="E304" s="224"/>
      <c r="F304" s="224"/>
      <c r="G304" s="224"/>
      <c r="H304" s="224"/>
      <c r="I304" s="225" t="s">
        <v>1066</v>
      </c>
      <c r="J304" s="226"/>
      <c r="K304" s="225" t="s">
        <v>425</v>
      </c>
      <c r="L304" s="226"/>
      <c r="M304" s="235">
        <v>3500</v>
      </c>
      <c r="N304" s="221" t="e">
        <f>VLOOKUP(A304,[1]Bal032022!A:N,14,0)</f>
        <v>#N/A</v>
      </c>
    </row>
    <row r="305" spans="1:14" x14ac:dyDescent="0.2">
      <c r="A305" s="222" t="s">
        <v>1437</v>
      </c>
      <c r="B305" s="223" t="s">
        <v>1438</v>
      </c>
      <c r="C305" s="210" t="s">
        <v>377</v>
      </c>
      <c r="D305" s="223" t="s">
        <v>1439</v>
      </c>
      <c r="E305" s="224"/>
      <c r="F305" s="224"/>
      <c r="G305" s="224"/>
      <c r="H305" s="224"/>
      <c r="I305" s="225" t="s">
        <v>2393</v>
      </c>
      <c r="J305" s="226"/>
      <c r="K305" s="225" t="s">
        <v>425</v>
      </c>
      <c r="L305" s="226"/>
      <c r="M305" s="235">
        <v>4900</v>
      </c>
      <c r="N305" s="221" t="e">
        <f>VLOOKUP(A305,[1]Bal032022!A:N,14,0)</f>
        <v>#N/A</v>
      </c>
    </row>
    <row r="306" spans="1:14" x14ac:dyDescent="0.2">
      <c r="A306" s="222" t="s">
        <v>2394</v>
      </c>
      <c r="B306" s="223" t="s">
        <v>2395</v>
      </c>
      <c r="C306" s="210" t="s">
        <v>377</v>
      </c>
      <c r="D306" s="223" t="s">
        <v>2396</v>
      </c>
      <c r="E306" s="224"/>
      <c r="F306" s="224"/>
      <c r="G306" s="224"/>
      <c r="H306" s="224"/>
      <c r="I306" s="225" t="s">
        <v>1066</v>
      </c>
      <c r="J306" s="226"/>
      <c r="K306" s="225" t="s">
        <v>425</v>
      </c>
      <c r="L306" s="226"/>
      <c r="M306" s="235">
        <v>3500</v>
      </c>
      <c r="N306" s="221" t="e">
        <f>VLOOKUP(A306,[1]Bal032022!A:N,14,0)</f>
        <v>#N/A</v>
      </c>
    </row>
    <row r="307" spans="1:14" x14ac:dyDescent="0.2">
      <c r="A307" s="222" t="s">
        <v>2397</v>
      </c>
      <c r="B307" s="223" t="s">
        <v>2398</v>
      </c>
      <c r="C307" s="210" t="s">
        <v>377</v>
      </c>
      <c r="D307" s="223" t="s">
        <v>2399</v>
      </c>
      <c r="E307" s="224"/>
      <c r="F307" s="224"/>
      <c r="G307" s="224"/>
      <c r="H307" s="224"/>
      <c r="I307" s="225" t="s">
        <v>2400</v>
      </c>
      <c r="J307" s="226"/>
      <c r="K307" s="225" t="s">
        <v>425</v>
      </c>
      <c r="L307" s="226"/>
      <c r="M307" s="235">
        <v>15760</v>
      </c>
      <c r="N307" s="221" t="e">
        <f>VLOOKUP(A307,[1]Bal032022!A:N,14,0)</f>
        <v>#N/A</v>
      </c>
    </row>
    <row r="308" spans="1:14" x14ac:dyDescent="0.2">
      <c r="A308" s="222" t="s">
        <v>2401</v>
      </c>
      <c r="B308" s="223" t="s">
        <v>2402</v>
      </c>
      <c r="C308" s="210" t="s">
        <v>377</v>
      </c>
      <c r="D308" s="223" t="s">
        <v>2403</v>
      </c>
      <c r="E308" s="224"/>
      <c r="F308" s="224"/>
      <c r="G308" s="224"/>
      <c r="H308" s="224"/>
      <c r="I308" s="225" t="s">
        <v>2296</v>
      </c>
      <c r="J308" s="226"/>
      <c r="K308" s="225" t="s">
        <v>425</v>
      </c>
      <c r="L308" s="226"/>
      <c r="M308" s="235">
        <v>6000</v>
      </c>
      <c r="N308" s="221" t="e">
        <f>VLOOKUP(A308,[1]Bal032022!A:N,14,0)</f>
        <v>#N/A</v>
      </c>
    </row>
    <row r="309" spans="1:14" x14ac:dyDescent="0.2">
      <c r="A309" s="222" t="s">
        <v>2404</v>
      </c>
      <c r="B309" s="223" t="s">
        <v>2405</v>
      </c>
      <c r="C309" s="210" t="s">
        <v>377</v>
      </c>
      <c r="D309" s="223" t="s">
        <v>2406</v>
      </c>
      <c r="E309" s="224"/>
      <c r="F309" s="224"/>
      <c r="G309" s="224"/>
      <c r="H309" s="224"/>
      <c r="I309" s="225" t="s">
        <v>1128</v>
      </c>
      <c r="J309" s="226"/>
      <c r="K309" s="225" t="s">
        <v>425</v>
      </c>
      <c r="L309" s="226"/>
      <c r="M309" s="235">
        <v>10000</v>
      </c>
      <c r="N309" s="221" t="e">
        <f>VLOOKUP(A309,[1]Bal032022!A:N,14,0)</f>
        <v>#N/A</v>
      </c>
    </row>
    <row r="310" spans="1:14" x14ac:dyDescent="0.2">
      <c r="A310" s="222" t="s">
        <v>1453</v>
      </c>
      <c r="B310" s="223" t="s">
        <v>1454</v>
      </c>
      <c r="C310" s="210" t="s">
        <v>377</v>
      </c>
      <c r="D310" s="223" t="s">
        <v>1455</v>
      </c>
      <c r="E310" s="224"/>
      <c r="F310" s="224"/>
      <c r="G310" s="224"/>
      <c r="H310" s="224"/>
      <c r="I310" s="225" t="s">
        <v>2407</v>
      </c>
      <c r="J310" s="226"/>
      <c r="K310" s="225" t="s">
        <v>425</v>
      </c>
      <c r="L310" s="226"/>
      <c r="M310" s="235">
        <v>22910.560000000001</v>
      </c>
      <c r="N310" s="221" t="e">
        <f>VLOOKUP(A310,[1]Bal032022!A:N,14,0)</f>
        <v>#N/A</v>
      </c>
    </row>
    <row r="311" spans="1:14" x14ac:dyDescent="0.2">
      <c r="A311" s="222" t="s">
        <v>2408</v>
      </c>
      <c r="B311" s="223" t="s">
        <v>2409</v>
      </c>
      <c r="C311" s="210" t="s">
        <v>377</v>
      </c>
      <c r="D311" s="223" t="s">
        <v>1123</v>
      </c>
      <c r="E311" s="224"/>
      <c r="F311" s="224"/>
      <c r="G311" s="224"/>
      <c r="H311" s="224"/>
      <c r="I311" s="225" t="s">
        <v>2410</v>
      </c>
      <c r="J311" s="226"/>
      <c r="K311" s="225" t="s">
        <v>425</v>
      </c>
      <c r="L311" s="226"/>
      <c r="M311" s="235">
        <v>34500</v>
      </c>
      <c r="N311" s="221" t="e">
        <f>VLOOKUP(A311,[1]Bal032022!A:N,14,0)</f>
        <v>#N/A</v>
      </c>
    </row>
    <row r="312" spans="1:14" x14ac:dyDescent="0.2">
      <c r="A312" s="222" t="s">
        <v>1978</v>
      </c>
      <c r="B312" s="223" t="s">
        <v>1979</v>
      </c>
      <c r="C312" s="210" t="s">
        <v>377</v>
      </c>
      <c r="D312" s="223" t="s">
        <v>1980</v>
      </c>
      <c r="E312" s="224"/>
      <c r="F312" s="224"/>
      <c r="G312" s="224"/>
      <c r="H312" s="224"/>
      <c r="I312" s="225" t="s">
        <v>2411</v>
      </c>
      <c r="J312" s="226"/>
      <c r="K312" s="225" t="s">
        <v>425</v>
      </c>
      <c r="L312" s="226"/>
      <c r="M312" s="235">
        <v>1540</v>
      </c>
      <c r="N312" s="221" t="e">
        <f>VLOOKUP(A312,[1]Bal032022!A:N,14,0)</f>
        <v>#N/A</v>
      </c>
    </row>
    <row r="313" spans="1:14" x14ac:dyDescent="0.2">
      <c r="A313" s="222" t="s">
        <v>1457</v>
      </c>
      <c r="B313" s="223" t="s">
        <v>1458</v>
      </c>
      <c r="C313" s="210" t="s">
        <v>377</v>
      </c>
      <c r="D313" s="223" t="s">
        <v>1459</v>
      </c>
      <c r="E313" s="224"/>
      <c r="F313" s="224"/>
      <c r="G313" s="224"/>
      <c r="H313" s="224"/>
      <c r="I313" s="225" t="s">
        <v>2412</v>
      </c>
      <c r="J313" s="226"/>
      <c r="K313" s="225" t="s">
        <v>425</v>
      </c>
      <c r="L313" s="226"/>
      <c r="M313" s="235">
        <v>35151.99</v>
      </c>
      <c r="N313" s="221" t="e">
        <f>VLOOKUP(A313,[1]Bal032022!A:N,14,0)</f>
        <v>#N/A</v>
      </c>
    </row>
    <row r="314" spans="1:14" x14ac:dyDescent="0.2">
      <c r="A314" s="222" t="s">
        <v>1461</v>
      </c>
      <c r="B314" s="223" t="s">
        <v>1462</v>
      </c>
      <c r="C314" s="210" t="s">
        <v>377</v>
      </c>
      <c r="D314" s="223" t="s">
        <v>1463</v>
      </c>
      <c r="E314" s="224"/>
      <c r="F314" s="224"/>
      <c r="G314" s="224"/>
      <c r="H314" s="224"/>
      <c r="I314" s="225" t="s">
        <v>1464</v>
      </c>
      <c r="J314" s="226"/>
      <c r="K314" s="225" t="s">
        <v>425</v>
      </c>
      <c r="L314" s="226"/>
      <c r="M314" s="235">
        <v>634.24</v>
      </c>
      <c r="N314" s="221">
        <f>VLOOKUP(A314,[1]Bal032022!A:N,14,0)</f>
        <v>0</v>
      </c>
    </row>
    <row r="315" spans="1:14" x14ac:dyDescent="0.2">
      <c r="A315" s="222" t="s">
        <v>1469</v>
      </c>
      <c r="B315" s="223" t="s">
        <v>1470</v>
      </c>
      <c r="C315" s="210" t="s">
        <v>377</v>
      </c>
      <c r="D315" s="223" t="s">
        <v>1471</v>
      </c>
      <c r="E315" s="224"/>
      <c r="F315" s="224"/>
      <c r="G315" s="224"/>
      <c r="H315" s="224"/>
      <c r="I315" s="225" t="s">
        <v>1247</v>
      </c>
      <c r="J315" s="226"/>
      <c r="K315" s="225" t="s">
        <v>425</v>
      </c>
      <c r="L315" s="226"/>
      <c r="M315" s="235">
        <v>1200</v>
      </c>
      <c r="N315" s="221" t="e">
        <f>VLOOKUP(A315,[1]Bal032022!A:N,14,0)</f>
        <v>#N/A</v>
      </c>
    </row>
    <row r="316" spans="1:14" x14ac:dyDescent="0.2">
      <c r="A316" s="222" t="s">
        <v>2413</v>
      </c>
      <c r="B316" s="223" t="s">
        <v>2414</v>
      </c>
      <c r="C316" s="210" t="s">
        <v>377</v>
      </c>
      <c r="D316" s="223" t="s">
        <v>2415</v>
      </c>
      <c r="E316" s="224"/>
      <c r="F316" s="224"/>
      <c r="G316" s="224"/>
      <c r="H316" s="224"/>
      <c r="I316" s="225" t="s">
        <v>2296</v>
      </c>
      <c r="J316" s="226"/>
      <c r="K316" s="225" t="s">
        <v>425</v>
      </c>
      <c r="L316" s="226"/>
      <c r="M316" s="235">
        <v>6000</v>
      </c>
      <c r="N316" s="221" t="e">
        <f>VLOOKUP(A316,[1]Bal032022!A:N,14,0)</f>
        <v>#N/A</v>
      </c>
    </row>
    <row r="317" spans="1:14" x14ac:dyDescent="0.2">
      <c r="A317" s="222" t="s">
        <v>1473</v>
      </c>
      <c r="B317" s="223" t="s">
        <v>1474</v>
      </c>
      <c r="C317" s="210" t="s">
        <v>377</v>
      </c>
      <c r="D317" s="223" t="s">
        <v>1475</v>
      </c>
      <c r="E317" s="224"/>
      <c r="F317" s="224"/>
      <c r="G317" s="224"/>
      <c r="H317" s="224"/>
      <c r="I317" s="225" t="s">
        <v>2416</v>
      </c>
      <c r="J317" s="226"/>
      <c r="K317" s="225" t="s">
        <v>425</v>
      </c>
      <c r="L317" s="226"/>
      <c r="M317" s="235">
        <v>185194.58</v>
      </c>
      <c r="N317" s="221" t="e">
        <f>VLOOKUP(A317,[1]Bal032022!A:N,14,0)</f>
        <v>#N/A</v>
      </c>
    </row>
    <row r="318" spans="1:14" x14ac:dyDescent="0.2">
      <c r="A318" s="222" t="s">
        <v>1988</v>
      </c>
      <c r="B318" s="223" t="s">
        <v>1989</v>
      </c>
      <c r="C318" s="210" t="s">
        <v>377</v>
      </c>
      <c r="D318" s="223" t="s">
        <v>1990</v>
      </c>
      <c r="E318" s="224"/>
      <c r="F318" s="224"/>
      <c r="G318" s="224"/>
      <c r="H318" s="224"/>
      <c r="I318" s="225" t="s">
        <v>1991</v>
      </c>
      <c r="J318" s="226"/>
      <c r="K318" s="225" t="s">
        <v>425</v>
      </c>
      <c r="L318" s="226"/>
      <c r="M318" s="235">
        <v>650</v>
      </c>
      <c r="N318" s="221" t="e">
        <f>VLOOKUP(A318,[1]Bal032022!A:N,14,0)</f>
        <v>#N/A</v>
      </c>
    </row>
    <row r="319" spans="1:14" x14ac:dyDescent="0.2">
      <c r="A319" s="222" t="s">
        <v>1481</v>
      </c>
      <c r="B319" s="223" t="s">
        <v>1482</v>
      </c>
      <c r="C319" s="210" t="s">
        <v>377</v>
      </c>
      <c r="D319" s="223" t="s">
        <v>1483</v>
      </c>
      <c r="E319" s="224"/>
      <c r="F319" s="224"/>
      <c r="G319" s="224"/>
      <c r="H319" s="224"/>
      <c r="I319" s="225" t="s">
        <v>2417</v>
      </c>
      <c r="J319" s="226"/>
      <c r="K319" s="225" t="s">
        <v>425</v>
      </c>
      <c r="L319" s="226"/>
      <c r="M319" s="235">
        <v>6050</v>
      </c>
      <c r="N319" s="221" t="e">
        <f>VLOOKUP(A319,[1]Bal032022!A:N,14,0)</f>
        <v>#N/A</v>
      </c>
    </row>
    <row r="320" spans="1:14" x14ac:dyDescent="0.2">
      <c r="A320" s="222" t="s">
        <v>1489</v>
      </c>
      <c r="B320" s="223" t="s">
        <v>1490</v>
      </c>
      <c r="C320" s="210" t="s">
        <v>377</v>
      </c>
      <c r="D320" s="223" t="s">
        <v>1491</v>
      </c>
      <c r="E320" s="224"/>
      <c r="F320" s="224"/>
      <c r="G320" s="224"/>
      <c r="H320" s="224"/>
      <c r="I320" s="225" t="s">
        <v>2418</v>
      </c>
      <c r="J320" s="226"/>
      <c r="K320" s="225" t="s">
        <v>425</v>
      </c>
      <c r="L320" s="226"/>
      <c r="M320" s="235">
        <v>400</v>
      </c>
      <c r="N320" s="221" t="e">
        <f>VLOOKUP(A320,[1]Bal032022!A:N,14,0)</f>
        <v>#N/A</v>
      </c>
    </row>
    <row r="321" spans="1:14" x14ac:dyDescent="0.2">
      <c r="A321" s="222" t="s">
        <v>2419</v>
      </c>
      <c r="B321" s="223" t="s">
        <v>2420</v>
      </c>
      <c r="C321" s="210" t="s">
        <v>377</v>
      </c>
      <c r="D321" s="223" t="s">
        <v>2421</v>
      </c>
      <c r="E321" s="224"/>
      <c r="F321" s="224"/>
      <c r="G321" s="224"/>
      <c r="H321" s="224"/>
      <c r="I321" s="225" t="s">
        <v>2422</v>
      </c>
      <c r="J321" s="226"/>
      <c r="K321" s="225" t="s">
        <v>425</v>
      </c>
      <c r="L321" s="226"/>
      <c r="M321" s="235">
        <v>424870.13</v>
      </c>
      <c r="N321" s="221" t="e">
        <f>VLOOKUP(A321,[1]Bal032022!A:N,14,0)</f>
        <v>#N/A</v>
      </c>
    </row>
    <row r="322" spans="1:14" x14ac:dyDescent="0.2">
      <c r="A322" s="222" t="s">
        <v>1493</v>
      </c>
      <c r="B322" s="223" t="s">
        <v>1494</v>
      </c>
      <c r="C322" s="210" t="s">
        <v>377</v>
      </c>
      <c r="D322" s="223" t="s">
        <v>1495</v>
      </c>
      <c r="E322" s="224"/>
      <c r="F322" s="224"/>
      <c r="G322" s="224"/>
      <c r="H322" s="224"/>
      <c r="I322" s="225" t="s">
        <v>2423</v>
      </c>
      <c r="J322" s="226"/>
      <c r="K322" s="225" t="s">
        <v>425</v>
      </c>
      <c r="L322" s="226"/>
      <c r="M322" s="235">
        <v>3834</v>
      </c>
      <c r="N322" s="221" t="e">
        <f>VLOOKUP(A322,[1]Bal032022!A:N,14,0)</f>
        <v>#N/A</v>
      </c>
    </row>
    <row r="323" spans="1:14" x14ac:dyDescent="0.2">
      <c r="A323" s="222" t="s">
        <v>2424</v>
      </c>
      <c r="B323" s="223" t="s">
        <v>2425</v>
      </c>
      <c r="C323" s="210" t="s">
        <v>377</v>
      </c>
      <c r="D323" s="223" t="s">
        <v>2426</v>
      </c>
      <c r="E323" s="224"/>
      <c r="F323" s="224"/>
      <c r="G323" s="224"/>
      <c r="H323" s="224"/>
      <c r="I323" s="225" t="s">
        <v>2427</v>
      </c>
      <c r="J323" s="226"/>
      <c r="K323" s="225" t="s">
        <v>425</v>
      </c>
      <c r="L323" s="226"/>
      <c r="M323" s="235">
        <v>480</v>
      </c>
      <c r="N323" s="221" t="e">
        <f>VLOOKUP(A323,[1]Bal032022!A:N,14,0)</f>
        <v>#N/A</v>
      </c>
    </row>
    <row r="324" spans="1:14" x14ac:dyDescent="0.2">
      <c r="A324" s="222" t="s">
        <v>1501</v>
      </c>
      <c r="B324" s="223" t="s">
        <v>1502</v>
      </c>
      <c r="C324" s="210" t="s">
        <v>377</v>
      </c>
      <c r="D324" s="223" t="s">
        <v>1503</v>
      </c>
      <c r="E324" s="224"/>
      <c r="F324" s="224"/>
      <c r="G324" s="224"/>
      <c r="H324" s="224"/>
      <c r="I324" s="225" t="s">
        <v>1504</v>
      </c>
      <c r="J324" s="226"/>
      <c r="K324" s="225" t="s">
        <v>425</v>
      </c>
      <c r="L324" s="226"/>
      <c r="M324" s="235">
        <v>1500</v>
      </c>
      <c r="N324" s="221" t="e">
        <f>VLOOKUP(A324,[1]Bal032022!A:N,14,0)</f>
        <v>#N/A</v>
      </c>
    </row>
    <row r="325" spans="1:14" x14ac:dyDescent="0.2">
      <c r="A325" s="222" t="s">
        <v>2428</v>
      </c>
      <c r="B325" s="223" t="s">
        <v>2429</v>
      </c>
      <c r="C325" s="210" t="s">
        <v>377</v>
      </c>
      <c r="D325" s="223" t="s">
        <v>2430</v>
      </c>
      <c r="E325" s="224"/>
      <c r="F325" s="224"/>
      <c r="G325" s="224"/>
      <c r="H325" s="224"/>
      <c r="I325" s="225" t="s">
        <v>1897</v>
      </c>
      <c r="J325" s="226"/>
      <c r="K325" s="225" t="s">
        <v>425</v>
      </c>
      <c r="L325" s="226"/>
      <c r="M325" s="235">
        <v>4000</v>
      </c>
      <c r="N325" s="221" t="e">
        <f>VLOOKUP(A325,[1]Bal032022!A:N,14,0)</f>
        <v>#N/A</v>
      </c>
    </row>
    <row r="326" spans="1:14" x14ac:dyDescent="0.2">
      <c r="A326" s="265" t="s">
        <v>377</v>
      </c>
      <c r="B326" s="266" t="s">
        <v>377</v>
      </c>
      <c r="C326" s="210" t="s">
        <v>377</v>
      </c>
      <c r="D326" s="266" t="s">
        <v>377</v>
      </c>
      <c r="E326" s="267"/>
      <c r="F326" s="267"/>
      <c r="G326" s="267"/>
      <c r="H326" s="267"/>
      <c r="I326" s="267"/>
      <c r="J326" s="267"/>
      <c r="K326" s="267"/>
      <c r="L326" s="267"/>
      <c r="M326" s="233"/>
      <c r="N326" s="221"/>
    </row>
    <row r="327" spans="1:14" x14ac:dyDescent="0.2">
      <c r="A327" s="265" t="s">
        <v>1509</v>
      </c>
      <c r="B327" s="266" t="s">
        <v>1510</v>
      </c>
      <c r="C327" s="210" t="s">
        <v>377</v>
      </c>
      <c r="D327" s="266" t="s">
        <v>1511</v>
      </c>
      <c r="E327" s="267"/>
      <c r="F327" s="267"/>
      <c r="G327" s="267"/>
      <c r="H327" s="267"/>
      <c r="I327" s="268" t="s">
        <v>2431</v>
      </c>
      <c r="J327" s="269"/>
      <c r="K327" s="268" t="s">
        <v>425</v>
      </c>
      <c r="L327" s="269"/>
      <c r="M327" s="294">
        <v>36598.53</v>
      </c>
      <c r="N327" s="221"/>
    </row>
    <row r="328" spans="1:14" x14ac:dyDescent="0.2">
      <c r="A328" s="222" t="s">
        <v>1513</v>
      </c>
      <c r="B328" s="223" t="s">
        <v>1514</v>
      </c>
      <c r="C328" s="210" t="s">
        <v>377</v>
      </c>
      <c r="D328" s="223" t="s">
        <v>1515</v>
      </c>
      <c r="E328" s="224"/>
      <c r="F328" s="224"/>
      <c r="G328" s="224"/>
      <c r="H328" s="224"/>
      <c r="I328" s="225" t="s">
        <v>2431</v>
      </c>
      <c r="J328" s="226"/>
      <c r="K328" s="225" t="s">
        <v>425</v>
      </c>
      <c r="L328" s="226"/>
      <c r="M328" s="235">
        <v>36598.53</v>
      </c>
      <c r="N328" s="221">
        <f>VLOOKUP(A328,[1]Bal032022!A:N,14,0)</f>
        <v>0</v>
      </c>
    </row>
    <row r="329" spans="1:14" x14ac:dyDescent="0.2">
      <c r="A329" s="265" t="s">
        <v>377</v>
      </c>
      <c r="B329" s="266" t="s">
        <v>377</v>
      </c>
      <c r="C329" s="210" t="s">
        <v>377</v>
      </c>
      <c r="D329" s="266" t="s">
        <v>377</v>
      </c>
      <c r="E329" s="267"/>
      <c r="F329" s="267"/>
      <c r="G329" s="267"/>
      <c r="H329" s="267"/>
      <c r="I329" s="267"/>
      <c r="J329" s="267"/>
      <c r="K329" s="267"/>
      <c r="L329" s="267"/>
      <c r="M329" s="233"/>
      <c r="N329" s="221"/>
    </row>
    <row r="330" spans="1:14" x14ac:dyDescent="0.2">
      <c r="A330" s="265" t="s">
        <v>2001</v>
      </c>
      <c r="B330" s="266" t="s">
        <v>2002</v>
      </c>
      <c r="C330" s="210" t="s">
        <v>377</v>
      </c>
      <c r="D330" s="266" t="s">
        <v>2003</v>
      </c>
      <c r="E330" s="267"/>
      <c r="F330" s="267"/>
      <c r="G330" s="267"/>
      <c r="H330" s="267"/>
      <c r="I330" s="268" t="s">
        <v>2432</v>
      </c>
      <c r="J330" s="269"/>
      <c r="K330" s="268" t="s">
        <v>1031</v>
      </c>
      <c r="L330" s="269"/>
      <c r="M330" s="294">
        <v>110691.12</v>
      </c>
      <c r="N330" s="221" t="e">
        <f>VLOOKUP(A330,[1]Bal032022!A:N,14,0)</f>
        <v>#N/A</v>
      </c>
    </row>
    <row r="331" spans="1:14" x14ac:dyDescent="0.2">
      <c r="A331" s="222" t="s">
        <v>2005</v>
      </c>
      <c r="B331" s="223" t="s">
        <v>2006</v>
      </c>
      <c r="C331" s="210" t="s">
        <v>377</v>
      </c>
      <c r="D331" s="223" t="s">
        <v>1135</v>
      </c>
      <c r="E331" s="224"/>
      <c r="F331" s="224"/>
      <c r="G331" s="224"/>
      <c r="H331" s="224"/>
      <c r="I331" s="225" t="s">
        <v>2432</v>
      </c>
      <c r="J331" s="226"/>
      <c r="K331" s="225" t="s">
        <v>1031</v>
      </c>
      <c r="L331" s="226"/>
      <c r="M331" s="235">
        <v>110691.12</v>
      </c>
      <c r="N331" s="221" t="e">
        <f>VLOOKUP(A331,[1]Bal032022!A:N,14,0)</f>
        <v>#N/A</v>
      </c>
    </row>
    <row r="332" spans="1:14" x14ac:dyDescent="0.2">
      <c r="A332" s="265" t="s">
        <v>377</v>
      </c>
      <c r="B332" s="266" t="s">
        <v>377</v>
      </c>
      <c r="C332" s="210" t="s">
        <v>377</v>
      </c>
      <c r="D332" s="266" t="s">
        <v>377</v>
      </c>
      <c r="E332" s="267"/>
      <c r="F332" s="267"/>
      <c r="G332" s="267"/>
      <c r="H332" s="267"/>
      <c r="I332" s="267"/>
      <c r="J332" s="267"/>
      <c r="K332" s="267"/>
      <c r="L332" s="267"/>
      <c r="M332" s="233"/>
      <c r="N332" s="221"/>
    </row>
    <row r="333" spans="1:14" x14ac:dyDescent="0.2">
      <c r="A333" s="265" t="s">
        <v>2433</v>
      </c>
      <c r="B333" s="266" t="s">
        <v>2434</v>
      </c>
      <c r="C333" s="210" t="s">
        <v>377</v>
      </c>
      <c r="D333" s="266" t="s">
        <v>2435</v>
      </c>
      <c r="E333" s="267"/>
      <c r="F333" s="267"/>
      <c r="G333" s="267"/>
      <c r="H333" s="267"/>
      <c r="I333" s="268" t="s">
        <v>2436</v>
      </c>
      <c r="J333" s="269"/>
      <c r="K333" s="268" t="s">
        <v>425</v>
      </c>
      <c r="L333" s="269"/>
      <c r="M333" s="294">
        <v>26142.49</v>
      </c>
      <c r="N333" s="221"/>
    </row>
    <row r="334" spans="1:14" x14ac:dyDescent="0.2">
      <c r="A334" s="265" t="s">
        <v>2437</v>
      </c>
      <c r="B334" s="266" t="s">
        <v>2438</v>
      </c>
      <c r="C334" s="210" t="s">
        <v>377</v>
      </c>
      <c r="D334" s="266" t="s">
        <v>2439</v>
      </c>
      <c r="E334" s="267"/>
      <c r="F334" s="267"/>
      <c r="G334" s="267"/>
      <c r="H334" s="267"/>
      <c r="I334" s="268" t="s">
        <v>2436</v>
      </c>
      <c r="J334" s="269"/>
      <c r="K334" s="268" t="s">
        <v>425</v>
      </c>
      <c r="L334" s="269"/>
      <c r="M334" s="294">
        <v>26142.49</v>
      </c>
      <c r="N334" s="221" t="e">
        <f>VLOOKUP(A334,[1]Bal032022!A:N,14,0)</f>
        <v>#N/A</v>
      </c>
    </row>
    <row r="335" spans="1:14" x14ac:dyDescent="0.2">
      <c r="A335" s="265" t="s">
        <v>2440</v>
      </c>
      <c r="B335" s="266" t="s">
        <v>2441</v>
      </c>
      <c r="C335" s="210" t="s">
        <v>377</v>
      </c>
      <c r="D335" s="266" t="s">
        <v>1135</v>
      </c>
      <c r="E335" s="267"/>
      <c r="F335" s="267"/>
      <c r="G335" s="267"/>
      <c r="H335" s="267"/>
      <c r="I335" s="268" t="s">
        <v>2442</v>
      </c>
      <c r="J335" s="269"/>
      <c r="K335" s="268" t="s">
        <v>425</v>
      </c>
      <c r="L335" s="269"/>
      <c r="M335" s="294">
        <v>11000</v>
      </c>
      <c r="N335" s="221" t="e">
        <f>VLOOKUP(A335,[1]Bal032022!A:N,14,0)</f>
        <v>#N/A</v>
      </c>
    </row>
    <row r="336" spans="1:14" x14ac:dyDescent="0.2">
      <c r="A336" s="222" t="s">
        <v>2443</v>
      </c>
      <c r="B336" s="223" t="s">
        <v>2444</v>
      </c>
      <c r="C336" s="210" t="s">
        <v>377</v>
      </c>
      <c r="D336" s="223" t="s">
        <v>2445</v>
      </c>
      <c r="E336" s="224"/>
      <c r="F336" s="224"/>
      <c r="G336" s="224"/>
      <c r="H336" s="224"/>
      <c r="I336" s="225" t="s">
        <v>2442</v>
      </c>
      <c r="J336" s="226"/>
      <c r="K336" s="225" t="s">
        <v>425</v>
      </c>
      <c r="L336" s="226"/>
      <c r="M336" s="235">
        <v>11000</v>
      </c>
      <c r="N336" s="221" t="s">
        <v>230</v>
      </c>
    </row>
    <row r="337" spans="1:14" x14ac:dyDescent="0.2">
      <c r="A337" s="265" t="s">
        <v>377</v>
      </c>
      <c r="B337" s="266" t="s">
        <v>377</v>
      </c>
      <c r="C337" s="210" t="s">
        <v>377</v>
      </c>
      <c r="D337" s="266" t="s">
        <v>377</v>
      </c>
      <c r="E337" s="267"/>
      <c r="F337" s="267"/>
      <c r="G337" s="267"/>
      <c r="H337" s="267"/>
      <c r="I337" s="267"/>
      <c r="J337" s="267"/>
      <c r="K337" s="267"/>
      <c r="L337" s="267"/>
      <c r="M337" s="233"/>
      <c r="N337" s="221"/>
    </row>
    <row r="338" spans="1:14" x14ac:dyDescent="0.2">
      <c r="A338" s="265" t="s">
        <v>2446</v>
      </c>
      <c r="B338" s="266" t="s">
        <v>2447</v>
      </c>
      <c r="C338" s="210" t="s">
        <v>377</v>
      </c>
      <c r="D338" s="266" t="s">
        <v>1542</v>
      </c>
      <c r="E338" s="267"/>
      <c r="F338" s="267"/>
      <c r="G338" s="267"/>
      <c r="H338" s="267"/>
      <c r="I338" s="268" t="s">
        <v>2448</v>
      </c>
      <c r="J338" s="269"/>
      <c r="K338" s="268" t="s">
        <v>425</v>
      </c>
      <c r="L338" s="269"/>
      <c r="M338" s="294">
        <v>15142.49</v>
      </c>
      <c r="N338" s="221" t="s">
        <v>230</v>
      </c>
    </row>
    <row r="339" spans="1:14" x14ac:dyDescent="0.2">
      <c r="A339" s="222" t="s">
        <v>2449</v>
      </c>
      <c r="B339" s="223" t="s">
        <v>2450</v>
      </c>
      <c r="C339" s="210" t="s">
        <v>377</v>
      </c>
      <c r="D339" s="223" t="s">
        <v>1515</v>
      </c>
      <c r="E339" s="224"/>
      <c r="F339" s="224"/>
      <c r="G339" s="224"/>
      <c r="H339" s="224"/>
      <c r="I339" s="225" t="s">
        <v>2448</v>
      </c>
      <c r="J339" s="226"/>
      <c r="K339" s="225" t="s">
        <v>425</v>
      </c>
      <c r="L339" s="226"/>
      <c r="M339" s="235">
        <v>15142.49</v>
      </c>
      <c r="N339" s="221" t="e">
        <f>VLOOKUP(A339,[1]Bal032022!A:N,14,0)</f>
        <v>#N/A</v>
      </c>
    </row>
    <row r="340" spans="1:14" x14ac:dyDescent="0.2">
      <c r="A340" s="265" t="s">
        <v>377</v>
      </c>
      <c r="B340" s="266" t="s">
        <v>377</v>
      </c>
      <c r="C340" s="210" t="s">
        <v>377</v>
      </c>
      <c r="D340" s="266" t="s">
        <v>377</v>
      </c>
      <c r="E340" s="267"/>
      <c r="F340" s="267"/>
      <c r="G340" s="267"/>
      <c r="H340" s="267"/>
      <c r="I340" s="267"/>
      <c r="J340" s="267"/>
      <c r="K340" s="267"/>
      <c r="L340" s="267"/>
      <c r="M340" s="233"/>
      <c r="N340" s="221"/>
    </row>
    <row r="341" spans="1:14" x14ac:dyDescent="0.2">
      <c r="A341" s="265" t="s">
        <v>1528</v>
      </c>
      <c r="B341" s="266" t="s">
        <v>1529</v>
      </c>
      <c r="C341" s="210" t="s">
        <v>377</v>
      </c>
      <c r="D341" s="266" t="s">
        <v>1530</v>
      </c>
      <c r="E341" s="267"/>
      <c r="F341" s="267"/>
      <c r="G341" s="267"/>
      <c r="H341" s="267"/>
      <c r="I341" s="268" t="s">
        <v>2451</v>
      </c>
      <c r="J341" s="269"/>
      <c r="K341" s="268" t="s">
        <v>425</v>
      </c>
      <c r="L341" s="269"/>
      <c r="M341" s="294">
        <v>4987.21</v>
      </c>
      <c r="N341" s="221" t="s">
        <v>291</v>
      </c>
    </row>
    <row r="342" spans="1:14" x14ac:dyDescent="0.2">
      <c r="A342" s="265" t="s">
        <v>1532</v>
      </c>
      <c r="B342" s="266" t="s">
        <v>1533</v>
      </c>
      <c r="C342" s="210" t="s">
        <v>377</v>
      </c>
      <c r="D342" s="266" t="s">
        <v>1530</v>
      </c>
      <c r="E342" s="267"/>
      <c r="F342" s="267"/>
      <c r="G342" s="267"/>
      <c r="H342" s="267"/>
      <c r="I342" s="268" t="s">
        <v>2451</v>
      </c>
      <c r="J342" s="269"/>
      <c r="K342" s="268" t="s">
        <v>425</v>
      </c>
      <c r="L342" s="269"/>
      <c r="M342" s="294">
        <v>4987.21</v>
      </c>
      <c r="N342" s="221" t="e">
        <f>VLOOKUP(A342,[1]Bal032022!A:N,14,0)</f>
        <v>#N/A</v>
      </c>
    </row>
    <row r="343" spans="1:14" x14ac:dyDescent="0.2">
      <c r="A343" s="265" t="s">
        <v>1534</v>
      </c>
      <c r="B343" s="266" t="s">
        <v>1535</v>
      </c>
      <c r="C343" s="210" t="s">
        <v>377</v>
      </c>
      <c r="D343" s="266" t="s">
        <v>1135</v>
      </c>
      <c r="E343" s="267"/>
      <c r="F343" s="267"/>
      <c r="G343" s="267"/>
      <c r="H343" s="267"/>
      <c r="I343" s="268" t="s">
        <v>2452</v>
      </c>
      <c r="J343" s="269"/>
      <c r="K343" s="268" t="s">
        <v>425</v>
      </c>
      <c r="L343" s="269"/>
      <c r="M343" s="294">
        <v>4500</v>
      </c>
      <c r="N343" s="221" t="e">
        <f>VLOOKUP(A343,[1]Bal032022!A:N,14,0)</f>
        <v>#N/A</v>
      </c>
    </row>
    <row r="344" spans="1:14" x14ac:dyDescent="0.2">
      <c r="A344" s="222" t="s">
        <v>2453</v>
      </c>
      <c r="B344" s="223" t="s">
        <v>2454</v>
      </c>
      <c r="C344" s="210" t="s">
        <v>377</v>
      </c>
      <c r="D344" s="223" t="s">
        <v>2399</v>
      </c>
      <c r="E344" s="224"/>
      <c r="F344" s="224"/>
      <c r="G344" s="224"/>
      <c r="H344" s="224"/>
      <c r="I344" s="225" t="s">
        <v>2452</v>
      </c>
      <c r="J344" s="226"/>
      <c r="K344" s="225" t="s">
        <v>425</v>
      </c>
      <c r="L344" s="226"/>
      <c r="M344" s="235">
        <v>4500</v>
      </c>
      <c r="N344" s="221" t="e">
        <f>VLOOKUP(A344,[1]Bal032022!A:N,14,0)</f>
        <v>#N/A</v>
      </c>
    </row>
    <row r="345" spans="1:14" x14ac:dyDescent="0.2">
      <c r="A345" s="265" t="s">
        <v>377</v>
      </c>
      <c r="B345" s="266" t="s">
        <v>377</v>
      </c>
      <c r="C345" s="210" t="s">
        <v>377</v>
      </c>
      <c r="D345" s="266" t="s">
        <v>377</v>
      </c>
      <c r="E345" s="267"/>
      <c r="F345" s="267"/>
      <c r="G345" s="267"/>
      <c r="H345" s="267"/>
      <c r="I345" s="267"/>
      <c r="J345" s="267"/>
      <c r="K345" s="267"/>
      <c r="L345" s="267"/>
      <c r="M345" s="233"/>
      <c r="N345" s="221"/>
    </row>
    <row r="346" spans="1:14" x14ac:dyDescent="0.2">
      <c r="A346" s="265" t="s">
        <v>1540</v>
      </c>
      <c r="B346" s="266" t="s">
        <v>1541</v>
      </c>
      <c r="C346" s="210" t="s">
        <v>377</v>
      </c>
      <c r="D346" s="266" t="s">
        <v>1542</v>
      </c>
      <c r="E346" s="267"/>
      <c r="F346" s="267"/>
      <c r="G346" s="267"/>
      <c r="H346" s="267"/>
      <c r="I346" s="268" t="s">
        <v>2455</v>
      </c>
      <c r="J346" s="269"/>
      <c r="K346" s="268" t="s">
        <v>425</v>
      </c>
      <c r="L346" s="269"/>
      <c r="M346" s="294">
        <v>487.21</v>
      </c>
      <c r="N346" s="221" t="e">
        <f>VLOOKUP(A346,[1]Bal032022!A:N,14,0)</f>
        <v>#N/A</v>
      </c>
    </row>
    <row r="347" spans="1:14" x14ac:dyDescent="0.2">
      <c r="A347" s="222" t="s">
        <v>1544</v>
      </c>
      <c r="B347" s="223" t="s">
        <v>1545</v>
      </c>
      <c r="C347" s="210" t="s">
        <v>377</v>
      </c>
      <c r="D347" s="223" t="s">
        <v>1546</v>
      </c>
      <c r="E347" s="224"/>
      <c r="F347" s="224"/>
      <c r="G347" s="224"/>
      <c r="H347" s="224"/>
      <c r="I347" s="225" t="s">
        <v>1547</v>
      </c>
      <c r="J347" s="226"/>
      <c r="K347" s="225" t="s">
        <v>425</v>
      </c>
      <c r="L347" s="226"/>
      <c r="M347" s="235">
        <v>16.5</v>
      </c>
      <c r="N347" s="221" t="e">
        <f>VLOOKUP(A347,[1]Bal032022!A:N,14,0)</f>
        <v>#N/A</v>
      </c>
    </row>
    <row r="348" spans="1:14" x14ac:dyDescent="0.2">
      <c r="A348" s="222" t="s">
        <v>1548</v>
      </c>
      <c r="B348" s="223" t="s">
        <v>1549</v>
      </c>
      <c r="C348" s="210" t="s">
        <v>377</v>
      </c>
      <c r="D348" s="223" t="s">
        <v>1515</v>
      </c>
      <c r="E348" s="224"/>
      <c r="F348" s="224"/>
      <c r="G348" s="224"/>
      <c r="H348" s="224"/>
      <c r="I348" s="225" t="s">
        <v>2456</v>
      </c>
      <c r="J348" s="226"/>
      <c r="K348" s="225" t="s">
        <v>425</v>
      </c>
      <c r="L348" s="226"/>
      <c r="M348" s="235">
        <v>470.71</v>
      </c>
      <c r="N348" s="221" t="e">
        <f>VLOOKUP(A348,[1]Bal032022!A:N,14,0)</f>
        <v>#N/A</v>
      </c>
    </row>
    <row r="349" spans="1:14" x14ac:dyDescent="0.2">
      <c r="A349" s="265" t="s">
        <v>377</v>
      </c>
      <c r="B349" s="266" t="s">
        <v>377</v>
      </c>
      <c r="C349" s="210" t="s">
        <v>377</v>
      </c>
      <c r="D349" s="266" t="s">
        <v>377</v>
      </c>
      <c r="E349" s="267"/>
      <c r="F349" s="267"/>
      <c r="G349" s="267"/>
      <c r="H349" s="267"/>
      <c r="I349" s="267"/>
      <c r="J349" s="267"/>
      <c r="K349" s="267"/>
      <c r="L349" s="267"/>
      <c r="M349" s="233"/>
      <c r="N349" s="221"/>
    </row>
    <row r="350" spans="1:14" x14ac:dyDescent="0.2">
      <c r="A350" s="265" t="s">
        <v>1551</v>
      </c>
      <c r="B350" s="266" t="s">
        <v>1552</v>
      </c>
      <c r="C350" s="210" t="s">
        <v>377</v>
      </c>
      <c r="D350" s="266" t="s">
        <v>1553</v>
      </c>
      <c r="E350" s="267"/>
      <c r="F350" s="267"/>
      <c r="G350" s="267"/>
      <c r="H350" s="267"/>
      <c r="I350" s="268" t="s">
        <v>403</v>
      </c>
      <c r="J350" s="269"/>
      <c r="K350" s="268" t="s">
        <v>425</v>
      </c>
      <c r="L350" s="269"/>
      <c r="M350" s="294">
        <v>2387</v>
      </c>
      <c r="N350" s="221">
        <f>VLOOKUP(A350,[1]Bal032022!A:N,14,0)</f>
        <v>0</v>
      </c>
    </row>
    <row r="351" spans="1:14" x14ac:dyDescent="0.2">
      <c r="A351" s="265" t="s">
        <v>1554</v>
      </c>
      <c r="B351" s="266" t="s">
        <v>1555</v>
      </c>
      <c r="C351" s="210" t="s">
        <v>377</v>
      </c>
      <c r="D351" s="266" t="s">
        <v>1553</v>
      </c>
      <c r="E351" s="267"/>
      <c r="F351" s="267"/>
      <c r="G351" s="267"/>
      <c r="H351" s="267"/>
      <c r="I351" s="268" t="s">
        <v>403</v>
      </c>
      <c r="J351" s="269"/>
      <c r="K351" s="268" t="s">
        <v>425</v>
      </c>
      <c r="L351" s="269"/>
      <c r="M351" s="294">
        <v>2387</v>
      </c>
      <c r="N351" s="221">
        <f>VLOOKUP(A351,[1]Bal032022!A:N,14,0)</f>
        <v>0</v>
      </c>
    </row>
    <row r="352" spans="1:14" x14ac:dyDescent="0.2">
      <c r="A352" s="265" t="s">
        <v>1556</v>
      </c>
      <c r="B352" s="266" t="s">
        <v>1557</v>
      </c>
      <c r="C352" s="210" t="s">
        <v>377</v>
      </c>
      <c r="D352" s="266" t="s">
        <v>1553</v>
      </c>
      <c r="E352" s="267"/>
      <c r="F352" s="267"/>
      <c r="G352" s="267"/>
      <c r="H352" s="267"/>
      <c r="I352" s="268" t="s">
        <v>403</v>
      </c>
      <c r="J352" s="269"/>
      <c r="K352" s="268" t="s">
        <v>425</v>
      </c>
      <c r="L352" s="269"/>
      <c r="M352" s="294">
        <v>2387</v>
      </c>
      <c r="N352" s="221">
        <f>VLOOKUP(A352,[1]Bal032022!A:N,14,0)</f>
        <v>0</v>
      </c>
    </row>
    <row r="353" spans="1:14" x14ac:dyDescent="0.2">
      <c r="A353" s="265" t="s">
        <v>1558</v>
      </c>
      <c r="B353" s="266" t="s">
        <v>1559</v>
      </c>
      <c r="C353" s="210" t="s">
        <v>377</v>
      </c>
      <c r="D353" s="266" t="s">
        <v>1553</v>
      </c>
      <c r="E353" s="267"/>
      <c r="F353" s="267"/>
      <c r="G353" s="267"/>
      <c r="H353" s="267"/>
      <c r="I353" s="268" t="s">
        <v>403</v>
      </c>
      <c r="J353" s="269"/>
      <c r="K353" s="268" t="s">
        <v>425</v>
      </c>
      <c r="L353" s="269"/>
      <c r="M353" s="294">
        <v>2387</v>
      </c>
      <c r="N353" s="221" t="s">
        <v>275</v>
      </c>
    </row>
    <row r="354" spans="1:14" x14ac:dyDescent="0.2">
      <c r="A354" s="222" t="s">
        <v>1560</v>
      </c>
      <c r="B354" s="223" t="s">
        <v>1561</v>
      </c>
      <c r="C354" s="210" t="s">
        <v>377</v>
      </c>
      <c r="D354" s="223" t="s">
        <v>1562</v>
      </c>
      <c r="E354" s="224"/>
      <c r="F354" s="224"/>
      <c r="G354" s="224"/>
      <c r="H354" s="224"/>
      <c r="I354" s="225" t="s">
        <v>403</v>
      </c>
      <c r="J354" s="226"/>
      <c r="K354" s="225" t="s">
        <v>425</v>
      </c>
      <c r="L354" s="226"/>
      <c r="M354" s="263">
        <v>2387</v>
      </c>
      <c r="N354" s="221">
        <f>VLOOKUP(A354,[1]Bal032022!A:N,14,0)</f>
        <v>0</v>
      </c>
    </row>
    <row r="355" spans="1:14" x14ac:dyDescent="0.2">
      <c r="A355" s="265" t="s">
        <v>377</v>
      </c>
      <c r="B355" s="266" t="s">
        <v>377</v>
      </c>
      <c r="C355" s="210" t="s">
        <v>377</v>
      </c>
      <c r="D355" s="266" t="s">
        <v>377</v>
      </c>
      <c r="E355" s="267"/>
      <c r="F355" s="267"/>
      <c r="G355" s="267"/>
      <c r="H355" s="267"/>
      <c r="I355" s="267"/>
      <c r="J355" s="267"/>
      <c r="K355" s="267"/>
      <c r="L355" s="267"/>
      <c r="M355" s="233"/>
      <c r="N355" s="221"/>
    </row>
    <row r="356" spans="1:14" x14ac:dyDescent="0.2">
      <c r="A356" s="265" t="s">
        <v>1563</v>
      </c>
      <c r="B356" s="266" t="s">
        <v>1564</v>
      </c>
      <c r="C356" s="210" t="s">
        <v>377</v>
      </c>
      <c r="D356" s="266" t="s">
        <v>1565</v>
      </c>
      <c r="E356" s="267"/>
      <c r="F356" s="267"/>
      <c r="G356" s="267"/>
      <c r="H356" s="267"/>
      <c r="I356" s="268" t="s">
        <v>2141</v>
      </c>
      <c r="J356" s="269"/>
      <c r="K356" s="268" t="s">
        <v>425</v>
      </c>
      <c r="L356" s="269"/>
      <c r="M356" s="294">
        <v>19461.310000000001</v>
      </c>
      <c r="N356" s="221">
        <f>VLOOKUP(A356,[1]Bal032022!A:N,14,0)</f>
        <v>0</v>
      </c>
    </row>
    <row r="357" spans="1:14" x14ac:dyDescent="0.2">
      <c r="A357" s="265" t="s">
        <v>1566</v>
      </c>
      <c r="B357" s="266" t="s">
        <v>1567</v>
      </c>
      <c r="C357" s="210" t="s">
        <v>377</v>
      </c>
      <c r="D357" s="266" t="s">
        <v>1565</v>
      </c>
      <c r="E357" s="267"/>
      <c r="F357" s="267"/>
      <c r="G357" s="267"/>
      <c r="H357" s="267"/>
      <c r="I357" s="268" t="s">
        <v>2141</v>
      </c>
      <c r="J357" s="269"/>
      <c r="K357" s="268" t="s">
        <v>425</v>
      </c>
      <c r="L357" s="269"/>
      <c r="M357" s="294">
        <v>19461.310000000001</v>
      </c>
      <c r="N357" s="221">
        <f>VLOOKUP(A357,[1]Bal032022!A:N,14,0)</f>
        <v>0</v>
      </c>
    </row>
    <row r="358" spans="1:14" x14ac:dyDescent="0.2">
      <c r="A358" s="265" t="s">
        <v>1568</v>
      </c>
      <c r="B358" s="266" t="s">
        <v>1569</v>
      </c>
      <c r="C358" s="210" t="s">
        <v>377</v>
      </c>
      <c r="D358" s="266" t="s">
        <v>1565</v>
      </c>
      <c r="E358" s="267"/>
      <c r="F358" s="267"/>
      <c r="G358" s="267"/>
      <c r="H358" s="267"/>
      <c r="I358" s="268" t="s">
        <v>2141</v>
      </c>
      <c r="J358" s="269"/>
      <c r="K358" s="268" t="s">
        <v>425</v>
      </c>
      <c r="L358" s="269"/>
      <c r="M358" s="294">
        <v>19461.310000000001</v>
      </c>
      <c r="N358" s="221">
        <f>VLOOKUP(A358,[1]Bal032022!A:N,14,0)</f>
        <v>0</v>
      </c>
    </row>
    <row r="359" spans="1:14" x14ac:dyDescent="0.2">
      <c r="A359" s="265" t="s">
        <v>1570</v>
      </c>
      <c r="B359" s="266" t="s">
        <v>1571</v>
      </c>
      <c r="C359" s="210" t="s">
        <v>377</v>
      </c>
      <c r="D359" s="266" t="s">
        <v>1565</v>
      </c>
      <c r="E359" s="267"/>
      <c r="F359" s="267"/>
      <c r="G359" s="267"/>
      <c r="H359" s="267"/>
      <c r="I359" s="268" t="s">
        <v>2141</v>
      </c>
      <c r="J359" s="269"/>
      <c r="K359" s="268" t="s">
        <v>425</v>
      </c>
      <c r="L359" s="269"/>
      <c r="M359" s="344">
        <v>19461.310000000001</v>
      </c>
      <c r="N359" s="221" t="str">
        <f>VLOOKUP(A359,[1]Bal032022!A:N,14,0)</f>
        <v>6.2.1</v>
      </c>
    </row>
    <row r="360" spans="1:14" x14ac:dyDescent="0.2">
      <c r="A360" s="222" t="s">
        <v>1572</v>
      </c>
      <c r="B360" s="223" t="s">
        <v>1573</v>
      </c>
      <c r="C360" s="210" t="s">
        <v>377</v>
      </c>
      <c r="D360" s="223" t="s">
        <v>1574</v>
      </c>
      <c r="E360" s="224"/>
      <c r="F360" s="224"/>
      <c r="G360" s="224"/>
      <c r="H360" s="224"/>
      <c r="I360" s="225" t="s">
        <v>2141</v>
      </c>
      <c r="J360" s="226"/>
      <c r="K360" s="225" t="s">
        <v>425</v>
      </c>
      <c r="L360" s="226"/>
      <c r="M360" s="235">
        <v>19461.310000000001</v>
      </c>
      <c r="N360" s="221">
        <f>VLOOKUP(A360,[1]Bal032022!A:N,14,0)</f>
        <v>0</v>
      </c>
    </row>
    <row r="361" spans="1:14" x14ac:dyDescent="0.2">
      <c r="A361" s="265" t="s">
        <v>377</v>
      </c>
      <c r="B361" s="266" t="s">
        <v>377</v>
      </c>
      <c r="C361" s="210" t="s">
        <v>377</v>
      </c>
      <c r="D361" s="266" t="s">
        <v>377</v>
      </c>
      <c r="E361" s="267"/>
      <c r="F361" s="267"/>
      <c r="G361" s="267"/>
      <c r="H361" s="267"/>
      <c r="I361" s="267"/>
      <c r="J361" s="267"/>
      <c r="K361" s="267"/>
      <c r="L361" s="267"/>
      <c r="M361" s="233"/>
      <c r="N361" s="221"/>
    </row>
    <row r="362" spans="1:14" x14ac:dyDescent="0.2">
      <c r="A362" s="265" t="s">
        <v>1575</v>
      </c>
      <c r="B362" s="266" t="s">
        <v>1576</v>
      </c>
      <c r="C362" s="210" t="s">
        <v>377</v>
      </c>
      <c r="D362" s="266" t="s">
        <v>1577</v>
      </c>
      <c r="E362" s="267"/>
      <c r="F362" s="267"/>
      <c r="G362" s="267"/>
      <c r="H362" s="267"/>
      <c r="I362" s="268" t="s">
        <v>2457</v>
      </c>
      <c r="J362" s="269"/>
      <c r="K362" s="268" t="s">
        <v>425</v>
      </c>
      <c r="L362" s="269"/>
      <c r="M362" s="294">
        <v>155798.63</v>
      </c>
      <c r="N362" s="221">
        <f>VLOOKUP(A362,[1]Bal032022!A:N,14,0)</f>
        <v>0</v>
      </c>
    </row>
    <row r="363" spans="1:14" x14ac:dyDescent="0.2">
      <c r="A363" s="265" t="s">
        <v>1579</v>
      </c>
      <c r="B363" s="266" t="s">
        <v>1580</v>
      </c>
      <c r="C363" s="210" t="s">
        <v>377</v>
      </c>
      <c r="D363" s="266" t="s">
        <v>1581</v>
      </c>
      <c r="E363" s="267"/>
      <c r="F363" s="267"/>
      <c r="G363" s="267"/>
      <c r="H363" s="267"/>
      <c r="I363" s="268" t="s">
        <v>2457</v>
      </c>
      <c r="J363" s="269"/>
      <c r="K363" s="268" t="s">
        <v>425</v>
      </c>
      <c r="L363" s="269"/>
      <c r="M363" s="294">
        <v>155798.63</v>
      </c>
      <c r="N363" s="221">
        <f>VLOOKUP(A363,[1]Bal032022!A:N,14,0)</f>
        <v>0</v>
      </c>
    </row>
    <row r="364" spans="1:14" x14ac:dyDescent="0.2">
      <c r="A364" s="265" t="s">
        <v>1582</v>
      </c>
      <c r="B364" s="266" t="s">
        <v>1583</v>
      </c>
      <c r="C364" s="210" t="s">
        <v>377</v>
      </c>
      <c r="D364" s="266" t="s">
        <v>1581</v>
      </c>
      <c r="E364" s="267"/>
      <c r="F364" s="267"/>
      <c r="G364" s="267"/>
      <c r="H364" s="267"/>
      <c r="I364" s="268" t="s">
        <v>2457</v>
      </c>
      <c r="J364" s="269"/>
      <c r="K364" s="268" t="s">
        <v>425</v>
      </c>
      <c r="L364" s="269"/>
      <c r="M364" s="344">
        <v>155798.63</v>
      </c>
      <c r="N364" s="221">
        <f>VLOOKUP(A364,[1]Bal032022!A:N,14,0)</f>
        <v>0</v>
      </c>
    </row>
    <row r="365" spans="1:14" x14ac:dyDescent="0.2">
      <c r="A365" s="265" t="s">
        <v>1584</v>
      </c>
      <c r="B365" s="266" t="s">
        <v>1585</v>
      </c>
      <c r="C365" s="210" t="s">
        <v>377</v>
      </c>
      <c r="D365" s="266" t="s">
        <v>1581</v>
      </c>
      <c r="E365" s="267"/>
      <c r="F365" s="267"/>
      <c r="G365" s="267"/>
      <c r="H365" s="267"/>
      <c r="I365" s="268" t="s">
        <v>2457</v>
      </c>
      <c r="J365" s="269"/>
      <c r="K365" s="268" t="s">
        <v>425</v>
      </c>
      <c r="L365" s="269"/>
      <c r="M365" s="294">
        <v>155798.63</v>
      </c>
      <c r="N365" s="221" t="s">
        <v>257</v>
      </c>
    </row>
    <row r="366" spans="1:14" x14ac:dyDescent="0.2">
      <c r="A366" s="222" t="s">
        <v>1586</v>
      </c>
      <c r="B366" s="223" t="s">
        <v>1587</v>
      </c>
      <c r="C366" s="210" t="s">
        <v>377</v>
      </c>
      <c r="D366" s="223" t="s">
        <v>1588</v>
      </c>
      <c r="E366" s="224"/>
      <c r="F366" s="224"/>
      <c r="G366" s="224"/>
      <c r="H366" s="224"/>
      <c r="I366" s="225" t="s">
        <v>2458</v>
      </c>
      <c r="J366" s="226"/>
      <c r="K366" s="225" t="s">
        <v>425</v>
      </c>
      <c r="L366" s="226"/>
      <c r="M366" s="235">
        <v>606.09</v>
      </c>
      <c r="N366" s="221" t="s">
        <v>263</v>
      </c>
    </row>
    <row r="367" spans="1:14" x14ac:dyDescent="0.2">
      <c r="A367" s="222" t="s">
        <v>2459</v>
      </c>
      <c r="B367" s="223" t="s">
        <v>2460</v>
      </c>
      <c r="C367" s="210" t="s">
        <v>377</v>
      </c>
      <c r="D367" s="223" t="s">
        <v>2461</v>
      </c>
      <c r="E367" s="224"/>
      <c r="F367" s="224"/>
      <c r="G367" s="224"/>
      <c r="H367" s="224"/>
      <c r="I367" s="225" t="s">
        <v>2462</v>
      </c>
      <c r="J367" s="226"/>
      <c r="K367" s="225" t="s">
        <v>425</v>
      </c>
      <c r="L367" s="226"/>
      <c r="M367" s="235">
        <v>8327.4599999999991</v>
      </c>
      <c r="N367" s="221" t="s">
        <v>271</v>
      </c>
    </row>
    <row r="368" spans="1:14" x14ac:dyDescent="0.2">
      <c r="A368" s="222" t="s">
        <v>1590</v>
      </c>
      <c r="B368" s="223" t="s">
        <v>1591</v>
      </c>
      <c r="C368" s="210" t="s">
        <v>377</v>
      </c>
      <c r="D368" s="223" t="s">
        <v>1592</v>
      </c>
      <c r="E368" s="224"/>
      <c r="F368" s="224"/>
      <c r="G368" s="224"/>
      <c r="H368" s="224"/>
      <c r="I368" s="225" t="s">
        <v>2463</v>
      </c>
      <c r="J368" s="226"/>
      <c r="K368" s="225" t="s">
        <v>425</v>
      </c>
      <c r="L368" s="226"/>
      <c r="M368" s="235">
        <v>146865.07999999999</v>
      </c>
      <c r="N368" s="221" t="s">
        <v>273</v>
      </c>
    </row>
    <row r="369" spans="1:14" x14ac:dyDescent="0.2">
      <c r="A369" s="265" t="s">
        <v>377</v>
      </c>
      <c r="B369" s="266" t="s">
        <v>377</v>
      </c>
      <c r="C369" s="210" t="s">
        <v>377</v>
      </c>
      <c r="D369" s="266" t="s">
        <v>377</v>
      </c>
      <c r="E369" s="267"/>
      <c r="F369" s="267"/>
      <c r="G369" s="267"/>
      <c r="H369" s="267"/>
      <c r="I369" s="267"/>
      <c r="J369" s="267"/>
      <c r="K369" s="267"/>
      <c r="L369" s="267"/>
      <c r="M369" s="233"/>
      <c r="N369" s="221"/>
    </row>
    <row r="370" spans="1:14" x14ac:dyDescent="0.2">
      <c r="A370" s="265" t="s">
        <v>1594</v>
      </c>
      <c r="B370" s="266" t="s">
        <v>63</v>
      </c>
      <c r="C370" s="266" t="s">
        <v>1595</v>
      </c>
      <c r="D370" s="267"/>
      <c r="E370" s="267"/>
      <c r="F370" s="267"/>
      <c r="G370" s="267"/>
      <c r="H370" s="267"/>
      <c r="I370" s="268" t="s">
        <v>425</v>
      </c>
      <c r="J370" s="269"/>
      <c r="K370" s="268" t="s">
        <v>2464</v>
      </c>
      <c r="L370" s="269"/>
      <c r="M370" s="294">
        <v>2249062.9</v>
      </c>
      <c r="N370" s="221">
        <f>VLOOKUP(A370,[1]Bal032022!A:N,14,0)</f>
        <v>0</v>
      </c>
    </row>
    <row r="371" spans="1:14" x14ac:dyDescent="0.2">
      <c r="A371" s="265" t="s">
        <v>1598</v>
      </c>
      <c r="B371" s="266" t="s">
        <v>1599</v>
      </c>
      <c r="C371" s="210" t="s">
        <v>377</v>
      </c>
      <c r="D371" s="266" t="s">
        <v>1595</v>
      </c>
      <c r="E371" s="267"/>
      <c r="F371" s="267"/>
      <c r="G371" s="267"/>
      <c r="H371" s="267"/>
      <c r="I371" s="268" t="s">
        <v>425</v>
      </c>
      <c r="J371" s="269"/>
      <c r="K371" s="268" t="s">
        <v>2464</v>
      </c>
      <c r="L371" s="269"/>
      <c r="M371" s="294">
        <v>2249062.9</v>
      </c>
      <c r="N371" s="221">
        <f>VLOOKUP(A371,[1]Bal032022!A:N,14,0)</f>
        <v>0</v>
      </c>
    </row>
    <row r="372" spans="1:14" x14ac:dyDescent="0.2">
      <c r="A372" s="265" t="s">
        <v>1600</v>
      </c>
      <c r="B372" s="266" t="s">
        <v>1601</v>
      </c>
      <c r="C372" s="210" t="s">
        <v>377</v>
      </c>
      <c r="D372" s="266" t="s">
        <v>1595</v>
      </c>
      <c r="E372" s="267"/>
      <c r="F372" s="267"/>
      <c r="G372" s="267"/>
      <c r="H372" s="267"/>
      <c r="I372" s="268" t="s">
        <v>425</v>
      </c>
      <c r="J372" s="269"/>
      <c r="K372" s="268" t="s">
        <v>2464</v>
      </c>
      <c r="L372" s="269"/>
      <c r="M372" s="294">
        <v>2249062.9</v>
      </c>
      <c r="N372" s="221">
        <f>VLOOKUP(A372,[1]Bal032022!A:N,14,0)</f>
        <v>0</v>
      </c>
    </row>
    <row r="373" spans="1:14" x14ac:dyDescent="0.2">
      <c r="A373" s="265" t="s">
        <v>1602</v>
      </c>
      <c r="B373" s="266" t="s">
        <v>1603</v>
      </c>
      <c r="C373" s="210" t="s">
        <v>377</v>
      </c>
      <c r="D373" s="266" t="s">
        <v>1604</v>
      </c>
      <c r="E373" s="267"/>
      <c r="F373" s="267"/>
      <c r="G373" s="267"/>
      <c r="H373" s="267"/>
      <c r="I373" s="268" t="s">
        <v>425</v>
      </c>
      <c r="J373" s="269"/>
      <c r="K373" s="268" t="s">
        <v>2465</v>
      </c>
      <c r="L373" s="269"/>
      <c r="M373" s="294">
        <v>998058.23</v>
      </c>
      <c r="N373" s="221">
        <f>VLOOKUP(A373,[1]Bal032022!A:N,14,0)</f>
        <v>0</v>
      </c>
    </row>
    <row r="374" spans="1:14" x14ac:dyDescent="0.2">
      <c r="A374" s="265" t="s">
        <v>1605</v>
      </c>
      <c r="B374" s="266" t="s">
        <v>1606</v>
      </c>
      <c r="C374" s="210" t="s">
        <v>377</v>
      </c>
      <c r="D374" s="266" t="s">
        <v>1604</v>
      </c>
      <c r="E374" s="267"/>
      <c r="F374" s="267"/>
      <c r="G374" s="267"/>
      <c r="H374" s="267"/>
      <c r="I374" s="268" t="s">
        <v>425</v>
      </c>
      <c r="J374" s="269"/>
      <c r="K374" s="268" t="s">
        <v>2465</v>
      </c>
      <c r="L374" s="269"/>
      <c r="M374" s="294">
        <v>998058.23</v>
      </c>
      <c r="N374" s="221">
        <f>VLOOKUP(A374,[1]Bal032022!A:N,14,0)</f>
        <v>0</v>
      </c>
    </row>
    <row r="375" spans="1:14" x14ac:dyDescent="0.2">
      <c r="A375" s="222" t="s">
        <v>1607</v>
      </c>
      <c r="B375" s="223" t="s">
        <v>1608</v>
      </c>
      <c r="C375" s="210" t="s">
        <v>377</v>
      </c>
      <c r="D375" s="223" t="s">
        <v>1609</v>
      </c>
      <c r="E375" s="224"/>
      <c r="F375" s="224"/>
      <c r="G375" s="224"/>
      <c r="H375" s="224"/>
      <c r="I375" s="225" t="s">
        <v>425</v>
      </c>
      <c r="J375" s="226"/>
      <c r="K375" s="225" t="s">
        <v>2465</v>
      </c>
      <c r="L375" s="226"/>
      <c r="M375" s="235">
        <f>998058.23</f>
        <v>998058.23</v>
      </c>
      <c r="N375" s="221" t="str">
        <f>VLOOKUP(A375,[1]Bal032022!A:N,14,0)</f>
        <v>4.1</v>
      </c>
    </row>
    <row r="376" spans="1:14" x14ac:dyDescent="0.2">
      <c r="A376" s="265" t="s">
        <v>377</v>
      </c>
      <c r="B376" s="266" t="s">
        <v>377</v>
      </c>
      <c r="C376" s="210" t="s">
        <v>377</v>
      </c>
      <c r="D376" s="266" t="s">
        <v>377</v>
      </c>
      <c r="E376" s="267"/>
      <c r="F376" s="267"/>
      <c r="G376" s="267"/>
      <c r="H376" s="267"/>
      <c r="I376" s="267"/>
      <c r="J376" s="267"/>
      <c r="K376" s="267"/>
      <c r="L376" s="267"/>
      <c r="M376" s="233"/>
      <c r="N376" s="221"/>
    </row>
    <row r="377" spans="1:14" x14ac:dyDescent="0.2">
      <c r="A377" s="265" t="s">
        <v>1610</v>
      </c>
      <c r="B377" s="266" t="s">
        <v>1611</v>
      </c>
      <c r="C377" s="210" t="s">
        <v>377</v>
      </c>
      <c r="D377" s="266" t="s">
        <v>1612</v>
      </c>
      <c r="E377" s="267"/>
      <c r="F377" s="267"/>
      <c r="G377" s="267"/>
      <c r="H377" s="267"/>
      <c r="I377" s="268" t="s">
        <v>425</v>
      </c>
      <c r="J377" s="269"/>
      <c r="K377" s="268" t="s">
        <v>2466</v>
      </c>
      <c r="L377" s="269"/>
      <c r="M377" s="294">
        <v>1061172.97</v>
      </c>
      <c r="N377" s="221">
        <f>VLOOKUP(A377,[1]Bal032022!A:N,14,0)</f>
        <v>0</v>
      </c>
    </row>
    <row r="378" spans="1:14" x14ac:dyDescent="0.2">
      <c r="A378" s="265" t="s">
        <v>1614</v>
      </c>
      <c r="B378" s="266" t="s">
        <v>1615</v>
      </c>
      <c r="C378" s="210" t="s">
        <v>377</v>
      </c>
      <c r="D378" s="266" t="s">
        <v>1616</v>
      </c>
      <c r="E378" s="267"/>
      <c r="F378" s="267"/>
      <c r="G378" s="267"/>
      <c r="H378" s="267"/>
      <c r="I378" s="268" t="s">
        <v>425</v>
      </c>
      <c r="J378" s="269"/>
      <c r="K378" s="268" t="s">
        <v>2467</v>
      </c>
      <c r="L378" s="269"/>
      <c r="M378" s="294">
        <v>200143.34</v>
      </c>
      <c r="N378" s="230" t="str">
        <f>VLOOKUP(A378,[1]Bal032022!A:N,14,0)</f>
        <v>4.2.1</v>
      </c>
    </row>
    <row r="379" spans="1:14" x14ac:dyDescent="0.2">
      <c r="A379" s="222" t="s">
        <v>1618</v>
      </c>
      <c r="B379" s="223" t="s">
        <v>1619</v>
      </c>
      <c r="C379" s="210" t="s">
        <v>377</v>
      </c>
      <c r="D379" s="223" t="s">
        <v>1620</v>
      </c>
      <c r="E379" s="224"/>
      <c r="F379" s="224"/>
      <c r="G379" s="224"/>
      <c r="H379" s="224"/>
      <c r="I379" s="225" t="s">
        <v>425</v>
      </c>
      <c r="J379" s="226"/>
      <c r="K379" s="225" t="s">
        <v>2130</v>
      </c>
      <c r="L379" s="226"/>
      <c r="M379" s="235">
        <v>44743.34</v>
      </c>
      <c r="N379" s="221">
        <f>VLOOKUP(A379,[1]Bal032022!A:N,14,0)</f>
        <v>0</v>
      </c>
    </row>
    <row r="380" spans="1:14" x14ac:dyDescent="0.2">
      <c r="A380" s="222" t="s">
        <v>1621</v>
      </c>
      <c r="B380" s="223" t="s">
        <v>1622</v>
      </c>
      <c r="C380" s="210" t="s">
        <v>377</v>
      </c>
      <c r="D380" s="223" t="s">
        <v>1623</v>
      </c>
      <c r="E380" s="224"/>
      <c r="F380" s="224"/>
      <c r="G380" s="224"/>
      <c r="H380" s="224"/>
      <c r="I380" s="225" t="s">
        <v>425</v>
      </c>
      <c r="J380" s="226"/>
      <c r="K380" s="225" t="s">
        <v>2468</v>
      </c>
      <c r="L380" s="226"/>
      <c r="M380" s="235">
        <v>155400</v>
      </c>
      <c r="N380" s="221" t="e">
        <f>VLOOKUP(A380,[1]Bal032022!A:N,14,0)</f>
        <v>#N/A</v>
      </c>
    </row>
    <row r="381" spans="1:14" x14ac:dyDescent="0.2">
      <c r="A381" s="265" t="s">
        <v>377</v>
      </c>
      <c r="B381" s="266" t="s">
        <v>377</v>
      </c>
      <c r="C381" s="210" t="s">
        <v>377</v>
      </c>
      <c r="D381" s="266" t="s">
        <v>377</v>
      </c>
      <c r="E381" s="267"/>
      <c r="F381" s="267"/>
      <c r="G381" s="267"/>
      <c r="H381" s="267"/>
      <c r="I381" s="267"/>
      <c r="J381" s="267"/>
      <c r="K381" s="267"/>
      <c r="L381" s="267"/>
      <c r="M381" s="233"/>
      <c r="N381" s="221"/>
    </row>
    <row r="382" spans="1:14" x14ac:dyDescent="0.2">
      <c r="A382" s="265" t="s">
        <v>1624</v>
      </c>
      <c r="B382" s="266" t="s">
        <v>1625</v>
      </c>
      <c r="C382" s="210" t="s">
        <v>377</v>
      </c>
      <c r="D382" s="266" t="s">
        <v>1626</v>
      </c>
      <c r="E382" s="267"/>
      <c r="F382" s="267"/>
      <c r="G382" s="267"/>
      <c r="H382" s="267"/>
      <c r="I382" s="268" t="s">
        <v>425</v>
      </c>
      <c r="J382" s="269"/>
      <c r="K382" s="268" t="s">
        <v>2128</v>
      </c>
      <c r="L382" s="269"/>
      <c r="M382" s="294">
        <v>179250.01</v>
      </c>
      <c r="N382" s="230" t="str">
        <f>VLOOKUP(A382,[1]Bal032022!A:N,14,0)</f>
        <v>4.2.1</v>
      </c>
    </row>
    <row r="383" spans="1:14" x14ac:dyDescent="0.2">
      <c r="A383" s="222" t="s">
        <v>1627</v>
      </c>
      <c r="B383" s="223" t="s">
        <v>1628</v>
      </c>
      <c r="C383" s="210" t="s">
        <v>377</v>
      </c>
      <c r="D383" s="223" t="s">
        <v>1629</v>
      </c>
      <c r="E383" s="224"/>
      <c r="F383" s="224"/>
      <c r="G383" s="224"/>
      <c r="H383" s="224"/>
      <c r="I383" s="225" t="s">
        <v>425</v>
      </c>
      <c r="J383" s="226"/>
      <c r="K383" s="225" t="s">
        <v>2128</v>
      </c>
      <c r="L383" s="226"/>
      <c r="M383" s="235">
        <v>179250.01</v>
      </c>
      <c r="N383" s="221">
        <f>VLOOKUP(A383,[1]Bal032022!A:N,14,0)</f>
        <v>0</v>
      </c>
    </row>
    <row r="384" spans="1:14" x14ac:dyDescent="0.2">
      <c r="A384" s="265" t="s">
        <v>377</v>
      </c>
      <c r="B384" s="266" t="s">
        <v>377</v>
      </c>
      <c r="C384" s="210" t="s">
        <v>377</v>
      </c>
      <c r="D384" s="266" t="s">
        <v>377</v>
      </c>
      <c r="E384" s="267"/>
      <c r="F384" s="267"/>
      <c r="G384" s="267"/>
      <c r="H384" s="267"/>
      <c r="I384" s="267"/>
      <c r="J384" s="267"/>
      <c r="K384" s="267"/>
      <c r="L384" s="267"/>
      <c r="M384" s="233"/>
      <c r="N384" s="221"/>
    </row>
    <row r="385" spans="1:14" x14ac:dyDescent="0.2">
      <c r="A385" s="265" t="s">
        <v>1630</v>
      </c>
      <c r="B385" s="266" t="s">
        <v>1631</v>
      </c>
      <c r="C385" s="210" t="s">
        <v>377</v>
      </c>
      <c r="D385" s="266" t="s">
        <v>1632</v>
      </c>
      <c r="E385" s="267"/>
      <c r="F385" s="267"/>
      <c r="G385" s="267"/>
      <c r="H385" s="267"/>
      <c r="I385" s="268" t="s">
        <v>425</v>
      </c>
      <c r="J385" s="269"/>
      <c r="K385" s="268" t="s">
        <v>2469</v>
      </c>
      <c r="L385" s="269"/>
      <c r="M385" s="294">
        <v>2477</v>
      </c>
      <c r="N385" s="230"/>
    </row>
    <row r="386" spans="1:14" x14ac:dyDescent="0.2">
      <c r="A386" s="222" t="s">
        <v>2023</v>
      </c>
      <c r="B386" s="223" t="s">
        <v>2024</v>
      </c>
      <c r="C386" s="210" t="s">
        <v>377</v>
      </c>
      <c r="D386" s="223" t="s">
        <v>2025</v>
      </c>
      <c r="E386" s="224"/>
      <c r="F386" s="224"/>
      <c r="G386" s="224"/>
      <c r="H386" s="224"/>
      <c r="I386" s="225" t="s">
        <v>425</v>
      </c>
      <c r="J386" s="226"/>
      <c r="K386" s="225" t="s">
        <v>2470</v>
      </c>
      <c r="L386" s="226"/>
      <c r="M386" s="235">
        <v>90</v>
      </c>
      <c r="N386" s="221" t="s">
        <v>69</v>
      </c>
    </row>
    <row r="387" spans="1:14" x14ac:dyDescent="0.2">
      <c r="A387" s="222" t="s">
        <v>1633</v>
      </c>
      <c r="B387" s="223" t="s">
        <v>1634</v>
      </c>
      <c r="C387" s="210" t="s">
        <v>377</v>
      </c>
      <c r="D387" s="223" t="s">
        <v>1635</v>
      </c>
      <c r="E387" s="224"/>
      <c r="F387" s="224"/>
      <c r="G387" s="224"/>
      <c r="H387" s="224"/>
      <c r="I387" s="225" t="s">
        <v>425</v>
      </c>
      <c r="J387" s="226"/>
      <c r="K387" s="225" t="s">
        <v>403</v>
      </c>
      <c r="L387" s="226"/>
      <c r="M387" s="235">
        <v>2387</v>
      </c>
      <c r="N387" s="221" t="s">
        <v>81</v>
      </c>
    </row>
    <row r="388" spans="1:14" x14ac:dyDescent="0.2">
      <c r="A388" s="265" t="s">
        <v>377</v>
      </c>
      <c r="B388" s="266" t="s">
        <v>377</v>
      </c>
      <c r="C388" s="210" t="s">
        <v>377</v>
      </c>
      <c r="D388" s="266" t="s">
        <v>377</v>
      </c>
      <c r="E388" s="267"/>
      <c r="F388" s="267"/>
      <c r="G388" s="267"/>
      <c r="H388" s="267"/>
      <c r="I388" s="267"/>
      <c r="J388" s="267"/>
      <c r="K388" s="267"/>
      <c r="L388" s="267"/>
      <c r="M388" s="233"/>
      <c r="N388" s="221"/>
    </row>
    <row r="389" spans="1:14" x14ac:dyDescent="0.2">
      <c r="A389" s="265" t="s">
        <v>1636</v>
      </c>
      <c r="B389" s="266" t="s">
        <v>1637</v>
      </c>
      <c r="C389" s="210" t="s">
        <v>377</v>
      </c>
      <c r="D389" s="266" t="s">
        <v>1638</v>
      </c>
      <c r="E389" s="267"/>
      <c r="F389" s="267"/>
      <c r="G389" s="267"/>
      <c r="H389" s="267"/>
      <c r="I389" s="268" t="s">
        <v>425</v>
      </c>
      <c r="J389" s="269"/>
      <c r="K389" s="268" t="s">
        <v>2471</v>
      </c>
      <c r="L389" s="269"/>
      <c r="M389" s="294">
        <v>679302.62</v>
      </c>
      <c r="N389" s="221" t="str">
        <f>VLOOKUP(A389,[1]Bal032022!A:N,14,0)</f>
        <v>4.2.2</v>
      </c>
    </row>
    <row r="390" spans="1:14" x14ac:dyDescent="0.2">
      <c r="A390" s="222" t="s">
        <v>2472</v>
      </c>
      <c r="B390" s="223" t="s">
        <v>2473</v>
      </c>
      <c r="C390" s="210" t="s">
        <v>377</v>
      </c>
      <c r="D390" s="223" t="s">
        <v>2474</v>
      </c>
      <c r="E390" s="224"/>
      <c r="F390" s="224"/>
      <c r="G390" s="224"/>
      <c r="H390" s="224"/>
      <c r="I390" s="225" t="s">
        <v>425</v>
      </c>
      <c r="J390" s="226"/>
      <c r="K390" s="225" t="s">
        <v>2207</v>
      </c>
      <c r="L390" s="226"/>
      <c r="M390" s="235">
        <v>11339.86</v>
      </c>
      <c r="N390" s="221" t="e">
        <f>VLOOKUP(A390,[1]Bal032022!A:N,14,0)</f>
        <v>#N/A</v>
      </c>
    </row>
    <row r="391" spans="1:14" x14ac:dyDescent="0.2">
      <c r="A391" s="222" t="s">
        <v>2475</v>
      </c>
      <c r="B391" s="223" t="s">
        <v>2476</v>
      </c>
      <c r="C391" s="210" t="s">
        <v>377</v>
      </c>
      <c r="D391" s="223" t="s">
        <v>2477</v>
      </c>
      <c r="E391" s="224"/>
      <c r="F391" s="224"/>
      <c r="G391" s="224"/>
      <c r="H391" s="224"/>
      <c r="I391" s="225" t="s">
        <v>425</v>
      </c>
      <c r="J391" s="226"/>
      <c r="K391" s="225" t="s">
        <v>2208</v>
      </c>
      <c r="L391" s="226"/>
      <c r="M391" s="235">
        <v>2213.6999999999998</v>
      </c>
      <c r="N391" s="221" t="e">
        <f>VLOOKUP(A391,[1]Bal032022!A:N,14,0)</f>
        <v>#N/A</v>
      </c>
    </row>
    <row r="392" spans="1:14" x14ac:dyDescent="0.2">
      <c r="A392" s="222" t="s">
        <v>1643</v>
      </c>
      <c r="B392" s="223" t="s">
        <v>1644</v>
      </c>
      <c r="C392" s="210" t="s">
        <v>377</v>
      </c>
      <c r="D392" s="223" t="s">
        <v>1645</v>
      </c>
      <c r="E392" s="224"/>
      <c r="F392" s="224"/>
      <c r="G392" s="224"/>
      <c r="H392" s="224"/>
      <c r="I392" s="225" t="s">
        <v>425</v>
      </c>
      <c r="J392" s="226"/>
      <c r="K392" s="225" t="s">
        <v>2478</v>
      </c>
      <c r="L392" s="226"/>
      <c r="M392" s="235">
        <v>663106.47</v>
      </c>
      <c r="N392" s="221" t="e">
        <f>VLOOKUP(A392,[1]Bal032022!A:N,14,0)</f>
        <v>#N/A</v>
      </c>
    </row>
    <row r="393" spans="1:14" x14ac:dyDescent="0.2">
      <c r="A393" s="222" t="s">
        <v>1646</v>
      </c>
      <c r="B393" s="223" t="s">
        <v>1647</v>
      </c>
      <c r="C393" s="210" t="s">
        <v>377</v>
      </c>
      <c r="D393" s="223" t="s">
        <v>1648</v>
      </c>
      <c r="E393" s="224"/>
      <c r="F393" s="224"/>
      <c r="G393" s="224"/>
      <c r="H393" s="224"/>
      <c r="I393" s="225" t="s">
        <v>425</v>
      </c>
      <c r="J393" s="226"/>
      <c r="K393" s="225" t="s">
        <v>2212</v>
      </c>
      <c r="L393" s="226"/>
      <c r="M393" s="235">
        <v>2642.59</v>
      </c>
      <c r="N393" s="221" t="e">
        <f>VLOOKUP(A393,[1]Bal032022!A:N,14,0)</f>
        <v>#N/A</v>
      </c>
    </row>
    <row r="394" spans="1:14" x14ac:dyDescent="0.2">
      <c r="A394" s="265" t="s">
        <v>377</v>
      </c>
      <c r="B394" s="266" t="s">
        <v>377</v>
      </c>
      <c r="C394" s="210" t="s">
        <v>377</v>
      </c>
      <c r="D394" s="266" t="s">
        <v>377</v>
      </c>
      <c r="E394" s="267"/>
      <c r="F394" s="267"/>
      <c r="G394" s="267"/>
      <c r="H394" s="267"/>
      <c r="I394" s="267"/>
      <c r="J394" s="267"/>
      <c r="K394" s="267"/>
      <c r="L394" s="267"/>
      <c r="M394" s="233"/>
      <c r="N394" s="221"/>
    </row>
    <row r="395" spans="1:14" x14ac:dyDescent="0.2">
      <c r="A395" s="265" t="s">
        <v>1649</v>
      </c>
      <c r="B395" s="266" t="s">
        <v>1650</v>
      </c>
      <c r="C395" s="210" t="s">
        <v>377</v>
      </c>
      <c r="D395" s="266" t="s">
        <v>1651</v>
      </c>
      <c r="E395" s="267"/>
      <c r="F395" s="267"/>
      <c r="G395" s="267"/>
      <c r="H395" s="267"/>
      <c r="I395" s="268" t="s">
        <v>425</v>
      </c>
      <c r="J395" s="269"/>
      <c r="K395" s="268" t="s">
        <v>2479</v>
      </c>
      <c r="L395" s="269"/>
      <c r="M395" s="294">
        <v>189831.7</v>
      </c>
      <c r="N395" s="221" t="str">
        <f>VLOOKUP(A395,[1]Bal032022!A:N,14,0)</f>
        <v>4.3</v>
      </c>
    </row>
    <row r="396" spans="1:14" x14ac:dyDescent="0.2">
      <c r="A396" s="265" t="s">
        <v>1653</v>
      </c>
      <c r="B396" s="266" t="s">
        <v>1654</v>
      </c>
      <c r="C396" s="210" t="s">
        <v>377</v>
      </c>
      <c r="D396" s="266" t="s">
        <v>1651</v>
      </c>
      <c r="E396" s="267"/>
      <c r="F396" s="267"/>
      <c r="G396" s="267"/>
      <c r="H396" s="267"/>
      <c r="I396" s="268" t="s">
        <v>425</v>
      </c>
      <c r="J396" s="269"/>
      <c r="K396" s="268" t="s">
        <v>2479</v>
      </c>
      <c r="L396" s="269"/>
      <c r="M396" s="294">
        <v>189831.7</v>
      </c>
      <c r="N396" s="221">
        <f>VLOOKUP(A396,[1]Bal032022!A:N,14,0)</f>
        <v>0</v>
      </c>
    </row>
    <row r="397" spans="1:14" x14ac:dyDescent="0.2">
      <c r="A397" s="222" t="s">
        <v>1655</v>
      </c>
      <c r="B397" s="223" t="s">
        <v>1656</v>
      </c>
      <c r="C397" s="210" t="s">
        <v>377</v>
      </c>
      <c r="D397" s="223" t="s">
        <v>1657</v>
      </c>
      <c r="E397" s="224"/>
      <c r="F397" s="224"/>
      <c r="G397" s="224"/>
      <c r="H397" s="224"/>
      <c r="I397" s="225" t="s">
        <v>425</v>
      </c>
      <c r="J397" s="226"/>
      <c r="K397" s="225" t="s">
        <v>2480</v>
      </c>
      <c r="L397" s="226"/>
      <c r="M397" s="235">
        <v>144256.06</v>
      </c>
      <c r="N397" s="221">
        <f>VLOOKUP(A397,[1]Bal032022!A:N,14,0)</f>
        <v>0</v>
      </c>
    </row>
    <row r="398" spans="1:14" x14ac:dyDescent="0.2">
      <c r="A398" s="222" t="s">
        <v>1659</v>
      </c>
      <c r="B398" s="223" t="s">
        <v>1660</v>
      </c>
      <c r="C398" s="210" t="s">
        <v>377</v>
      </c>
      <c r="D398" s="223" t="s">
        <v>1661</v>
      </c>
      <c r="E398" s="224"/>
      <c r="F398" s="224"/>
      <c r="G398" s="224"/>
      <c r="H398" s="224"/>
      <c r="I398" s="225" t="s">
        <v>425</v>
      </c>
      <c r="J398" s="226"/>
      <c r="K398" s="225" t="s">
        <v>2118</v>
      </c>
      <c r="L398" s="226"/>
      <c r="M398" s="235">
        <v>30642.09</v>
      </c>
      <c r="N398" s="221">
        <f>VLOOKUP(A398,[1]Bal032022!A:N,14,0)</f>
        <v>0</v>
      </c>
    </row>
    <row r="399" spans="1:14" x14ac:dyDescent="0.2">
      <c r="A399" s="222" t="s">
        <v>1663</v>
      </c>
      <c r="B399" s="223" t="s">
        <v>1664</v>
      </c>
      <c r="C399" s="210" t="s">
        <v>377</v>
      </c>
      <c r="D399" s="223" t="s">
        <v>1665</v>
      </c>
      <c r="E399" s="224"/>
      <c r="F399" s="224"/>
      <c r="G399" s="224"/>
      <c r="H399" s="224"/>
      <c r="I399" s="225" t="s">
        <v>425</v>
      </c>
      <c r="J399" s="226"/>
      <c r="K399" s="225" t="s">
        <v>2481</v>
      </c>
      <c r="L399" s="226"/>
      <c r="M399" s="235">
        <v>12588.93</v>
      </c>
      <c r="N399" s="221">
        <f>VLOOKUP(A399,[1]Bal032022!A:N,14,0)</f>
        <v>0</v>
      </c>
    </row>
    <row r="400" spans="1:14" x14ac:dyDescent="0.2">
      <c r="A400" s="222" t="s">
        <v>1666</v>
      </c>
      <c r="B400" s="223" t="s">
        <v>1667</v>
      </c>
      <c r="C400" s="210" t="s">
        <v>377</v>
      </c>
      <c r="D400" s="223" t="s">
        <v>1668</v>
      </c>
      <c r="E400" s="224"/>
      <c r="F400" s="224"/>
      <c r="G400" s="224"/>
      <c r="H400" s="224"/>
      <c r="I400" s="225" t="s">
        <v>425</v>
      </c>
      <c r="J400" s="226"/>
      <c r="K400" s="225" t="s">
        <v>2120</v>
      </c>
      <c r="L400" s="226"/>
      <c r="M400" s="235">
        <v>2344.62</v>
      </c>
      <c r="N400" s="221" t="e">
        <f>VLOOKUP(A400,[1]Bal032022!A:N,14,0)</f>
        <v>#N/A</v>
      </c>
    </row>
    <row r="401" spans="1:14" x14ac:dyDescent="0.2">
      <c r="A401" s="270"/>
      <c r="B401" s="271"/>
      <c r="C401" s="271"/>
      <c r="D401" s="271"/>
      <c r="E401" s="271"/>
      <c r="F401" s="271"/>
      <c r="G401" s="271"/>
      <c r="H401" s="271"/>
      <c r="I401" s="271"/>
      <c r="J401" s="271"/>
      <c r="K401" s="271"/>
      <c r="L401" s="271"/>
      <c r="M401" s="295"/>
      <c r="N401" s="271"/>
    </row>
    <row r="402" spans="1:14" x14ac:dyDescent="0.2">
      <c r="A402" s="272"/>
      <c r="B402" s="273"/>
      <c r="C402" s="273"/>
      <c r="D402" s="273"/>
      <c r="E402" s="274"/>
      <c r="G402" s="272"/>
      <c r="H402" s="273"/>
      <c r="I402" s="273"/>
      <c r="J402" s="273"/>
      <c r="K402" s="273"/>
      <c r="L402" s="273"/>
      <c r="M402" s="296"/>
      <c r="N402" s="275"/>
    </row>
    <row r="403" spans="1:14" x14ac:dyDescent="0.2">
      <c r="A403" s="272"/>
      <c r="B403" s="273"/>
      <c r="C403" s="273"/>
      <c r="D403" s="273"/>
      <c r="E403" s="274"/>
      <c r="G403" s="272"/>
      <c r="H403" s="273"/>
      <c r="I403" s="273"/>
      <c r="J403" s="273"/>
      <c r="K403" s="273"/>
      <c r="L403" s="273"/>
      <c r="M403" s="296"/>
      <c r="N403" s="275"/>
    </row>
    <row r="404" spans="1:14" x14ac:dyDescent="0.2">
      <c r="A404" s="272"/>
      <c r="B404" s="273"/>
      <c r="C404" s="273"/>
      <c r="D404" s="273"/>
      <c r="E404" s="274"/>
      <c r="G404" s="272"/>
      <c r="H404" s="273"/>
      <c r="I404" s="273"/>
      <c r="J404" s="273"/>
      <c r="K404" s="273"/>
      <c r="L404" s="273"/>
      <c r="M404" s="296"/>
      <c r="N404" s="275"/>
    </row>
    <row r="405" spans="1:14" x14ac:dyDescent="0.2">
      <c r="A405" s="272"/>
      <c r="B405" s="273"/>
      <c r="C405" s="273"/>
      <c r="D405" s="273"/>
      <c r="E405" s="274"/>
      <c r="G405" s="272"/>
      <c r="H405" s="273"/>
      <c r="I405" s="273"/>
      <c r="J405" s="273"/>
      <c r="K405" s="273"/>
      <c r="L405" s="273"/>
      <c r="M405" s="296"/>
      <c r="N405" s="275"/>
    </row>
    <row r="406" spans="1:14" x14ac:dyDescent="0.2">
      <c r="E406" s="272"/>
      <c r="F406" s="273"/>
      <c r="G406" s="274"/>
      <c r="H406" s="275"/>
      <c r="I406" s="275"/>
    </row>
    <row r="407" spans="1:14" x14ac:dyDescent="0.2">
      <c r="E407" s="272"/>
      <c r="F407" s="273"/>
      <c r="G407" s="274"/>
      <c r="H407" s="275"/>
      <c r="I407" s="275"/>
    </row>
    <row r="408" spans="1:14" x14ac:dyDescent="0.2">
      <c r="A408" s="210"/>
      <c r="B408" s="211"/>
      <c r="C408" s="211"/>
      <c r="D408" s="211"/>
      <c r="E408" s="211"/>
      <c r="F408" s="211"/>
      <c r="G408" s="211"/>
      <c r="H408" s="211"/>
      <c r="I408" s="211"/>
      <c r="J408" s="211"/>
      <c r="K408" s="211"/>
      <c r="L408" s="211"/>
      <c r="M408" s="233"/>
      <c r="N408" s="211"/>
    </row>
    <row r="409" spans="1:14" x14ac:dyDescent="0.2">
      <c r="A409" s="276"/>
      <c r="B409" s="277"/>
      <c r="C409" s="277"/>
      <c r="D409" s="277"/>
      <c r="E409" s="277"/>
      <c r="F409" s="277"/>
      <c r="G409" s="277"/>
      <c r="H409" s="277"/>
      <c r="I409" s="277"/>
      <c r="J409" s="277"/>
      <c r="K409" s="277"/>
      <c r="L409" s="277"/>
      <c r="M409" s="297"/>
      <c r="N409" s="277"/>
    </row>
    <row r="410" spans="1:14" x14ac:dyDescent="0.2">
      <c r="A410" s="278"/>
      <c r="B410" s="279"/>
      <c r="C410" s="279"/>
      <c r="D410" s="279"/>
      <c r="E410" s="279"/>
      <c r="F410" s="279"/>
      <c r="G410" s="279"/>
      <c r="I410" s="280"/>
      <c r="J410" s="281"/>
      <c r="K410" s="281"/>
      <c r="L410" s="281"/>
      <c r="M410" s="232"/>
      <c r="N410" s="281"/>
    </row>
    <row r="411" spans="1:14" x14ac:dyDescent="0.2">
      <c r="L411" s="280"/>
      <c r="M411" s="232"/>
      <c r="N411" s="280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66"/>
  <sheetViews>
    <sheetView showGridLines="0" topLeftCell="A415" workbookViewId="0">
      <selection activeCell="M451" sqref="M451"/>
    </sheetView>
  </sheetViews>
  <sheetFormatPr defaultRowHeight="12" x14ac:dyDescent="0.2"/>
  <cols>
    <col min="1" max="1" width="6.28515625" style="264" customWidth="1"/>
    <col min="2" max="2" width="17.7109375" style="264" customWidth="1"/>
    <col min="3" max="3" width="5.140625" style="264" customWidth="1"/>
    <col min="4" max="4" width="10.5703125" style="264" customWidth="1"/>
    <col min="5" max="5" width="12.42578125" style="264" customWidth="1"/>
    <col min="6" max="7" width="6.28515625" style="264" customWidth="1"/>
    <col min="8" max="8" width="3.85546875" style="264" customWidth="1"/>
    <col min="9" max="9" width="20.140625" style="264" bestFit="1" customWidth="1"/>
    <col min="10" max="10" width="9" style="264" customWidth="1"/>
    <col min="11" max="11" width="10.42578125" style="264" bestFit="1" customWidth="1"/>
    <col min="12" max="12" width="4.42578125" style="264" customWidth="1"/>
    <col min="13" max="13" width="11.42578125" style="237" bestFit="1" customWidth="1"/>
    <col min="14" max="14" width="7.28515625" style="264" customWidth="1"/>
    <col min="15" max="15" width="18.140625" style="264" customWidth="1"/>
    <col min="16" max="17" width="8.7109375" style="264"/>
    <col min="18" max="18" width="10" style="264" bestFit="1" customWidth="1"/>
    <col min="19" max="256" width="8.7109375" style="264"/>
    <col min="257" max="257" width="6.28515625" style="264" customWidth="1"/>
    <col min="258" max="258" width="11.28515625" style="264" customWidth="1"/>
    <col min="259" max="259" width="5.140625" style="264" customWidth="1"/>
    <col min="260" max="260" width="10.5703125" style="264" customWidth="1"/>
    <col min="261" max="261" width="12.42578125" style="264" customWidth="1"/>
    <col min="262" max="263" width="6.28515625" style="264" customWidth="1"/>
    <col min="264" max="264" width="3.85546875" style="264" customWidth="1"/>
    <col min="265" max="265" width="20.140625" style="264" bestFit="1" customWidth="1"/>
    <col min="266" max="266" width="9" style="264" customWidth="1"/>
    <col min="267" max="267" width="10.42578125" style="264" bestFit="1" customWidth="1"/>
    <col min="268" max="268" width="4.42578125" style="264" customWidth="1"/>
    <col min="269" max="269" width="11.42578125" style="264" bestFit="1" customWidth="1"/>
    <col min="270" max="270" width="7.28515625" style="264" customWidth="1"/>
    <col min="271" max="512" width="8.7109375" style="264"/>
    <col min="513" max="513" width="6.28515625" style="264" customWidth="1"/>
    <col min="514" max="514" width="11.28515625" style="264" customWidth="1"/>
    <col min="515" max="515" width="5.140625" style="264" customWidth="1"/>
    <col min="516" max="516" width="10.5703125" style="264" customWidth="1"/>
    <col min="517" max="517" width="12.42578125" style="264" customWidth="1"/>
    <col min="518" max="519" width="6.28515625" style="264" customWidth="1"/>
    <col min="520" max="520" width="3.85546875" style="264" customWidth="1"/>
    <col min="521" max="521" width="20.140625" style="264" bestFit="1" customWidth="1"/>
    <col min="522" max="522" width="9" style="264" customWidth="1"/>
    <col min="523" max="523" width="10.42578125" style="264" bestFit="1" customWidth="1"/>
    <col min="524" max="524" width="4.42578125" style="264" customWidth="1"/>
    <col min="525" max="525" width="11.42578125" style="264" bestFit="1" customWidth="1"/>
    <col min="526" max="526" width="7.28515625" style="264" customWidth="1"/>
    <col min="527" max="768" width="8.7109375" style="264"/>
    <col min="769" max="769" width="6.28515625" style="264" customWidth="1"/>
    <col min="770" max="770" width="11.28515625" style="264" customWidth="1"/>
    <col min="771" max="771" width="5.140625" style="264" customWidth="1"/>
    <col min="772" max="772" width="10.5703125" style="264" customWidth="1"/>
    <col min="773" max="773" width="12.42578125" style="264" customWidth="1"/>
    <col min="774" max="775" width="6.28515625" style="264" customWidth="1"/>
    <col min="776" max="776" width="3.85546875" style="264" customWidth="1"/>
    <col min="777" max="777" width="20.140625" style="264" bestFit="1" customWidth="1"/>
    <col min="778" max="778" width="9" style="264" customWidth="1"/>
    <col min="779" max="779" width="10.42578125" style="264" bestFit="1" customWidth="1"/>
    <col min="780" max="780" width="4.42578125" style="264" customWidth="1"/>
    <col min="781" max="781" width="11.42578125" style="264" bestFit="1" customWidth="1"/>
    <col min="782" max="782" width="7.28515625" style="264" customWidth="1"/>
    <col min="783" max="1024" width="8.7109375" style="264"/>
    <col min="1025" max="1025" width="6.28515625" style="264" customWidth="1"/>
    <col min="1026" max="1026" width="11.28515625" style="264" customWidth="1"/>
    <col min="1027" max="1027" width="5.140625" style="264" customWidth="1"/>
    <col min="1028" max="1028" width="10.5703125" style="264" customWidth="1"/>
    <col min="1029" max="1029" width="12.42578125" style="264" customWidth="1"/>
    <col min="1030" max="1031" width="6.28515625" style="264" customWidth="1"/>
    <col min="1032" max="1032" width="3.85546875" style="264" customWidth="1"/>
    <col min="1033" max="1033" width="20.140625" style="264" bestFit="1" customWidth="1"/>
    <col min="1034" max="1034" width="9" style="264" customWidth="1"/>
    <col min="1035" max="1035" width="10.42578125" style="264" bestFit="1" customWidth="1"/>
    <col min="1036" max="1036" width="4.42578125" style="264" customWidth="1"/>
    <col min="1037" max="1037" width="11.42578125" style="264" bestFit="1" customWidth="1"/>
    <col min="1038" max="1038" width="7.28515625" style="264" customWidth="1"/>
    <col min="1039" max="1280" width="8.7109375" style="264"/>
    <col min="1281" max="1281" width="6.28515625" style="264" customWidth="1"/>
    <col min="1282" max="1282" width="11.28515625" style="264" customWidth="1"/>
    <col min="1283" max="1283" width="5.140625" style="264" customWidth="1"/>
    <col min="1284" max="1284" width="10.5703125" style="264" customWidth="1"/>
    <col min="1285" max="1285" width="12.42578125" style="264" customWidth="1"/>
    <col min="1286" max="1287" width="6.28515625" style="264" customWidth="1"/>
    <col min="1288" max="1288" width="3.85546875" style="264" customWidth="1"/>
    <col min="1289" max="1289" width="20.140625" style="264" bestFit="1" customWidth="1"/>
    <col min="1290" max="1290" width="9" style="264" customWidth="1"/>
    <col min="1291" max="1291" width="10.42578125" style="264" bestFit="1" customWidth="1"/>
    <col min="1292" max="1292" width="4.42578125" style="264" customWidth="1"/>
    <col min="1293" max="1293" width="11.42578125" style="264" bestFit="1" customWidth="1"/>
    <col min="1294" max="1294" width="7.28515625" style="264" customWidth="1"/>
    <col min="1295" max="1536" width="8.7109375" style="264"/>
    <col min="1537" max="1537" width="6.28515625" style="264" customWidth="1"/>
    <col min="1538" max="1538" width="11.28515625" style="264" customWidth="1"/>
    <col min="1539" max="1539" width="5.140625" style="264" customWidth="1"/>
    <col min="1540" max="1540" width="10.5703125" style="264" customWidth="1"/>
    <col min="1541" max="1541" width="12.42578125" style="264" customWidth="1"/>
    <col min="1542" max="1543" width="6.28515625" style="264" customWidth="1"/>
    <col min="1544" max="1544" width="3.85546875" style="264" customWidth="1"/>
    <col min="1545" max="1545" width="20.140625" style="264" bestFit="1" customWidth="1"/>
    <col min="1546" max="1546" width="9" style="264" customWidth="1"/>
    <col min="1547" max="1547" width="10.42578125" style="264" bestFit="1" customWidth="1"/>
    <col min="1548" max="1548" width="4.42578125" style="264" customWidth="1"/>
    <col min="1549" max="1549" width="11.42578125" style="264" bestFit="1" customWidth="1"/>
    <col min="1550" max="1550" width="7.28515625" style="264" customWidth="1"/>
    <col min="1551" max="1792" width="8.7109375" style="264"/>
    <col min="1793" max="1793" width="6.28515625" style="264" customWidth="1"/>
    <col min="1794" max="1794" width="11.28515625" style="264" customWidth="1"/>
    <col min="1795" max="1795" width="5.140625" style="264" customWidth="1"/>
    <col min="1796" max="1796" width="10.5703125" style="264" customWidth="1"/>
    <col min="1797" max="1797" width="12.42578125" style="264" customWidth="1"/>
    <col min="1798" max="1799" width="6.28515625" style="264" customWidth="1"/>
    <col min="1800" max="1800" width="3.85546875" style="264" customWidth="1"/>
    <col min="1801" max="1801" width="20.140625" style="264" bestFit="1" customWidth="1"/>
    <col min="1802" max="1802" width="9" style="264" customWidth="1"/>
    <col min="1803" max="1803" width="10.42578125" style="264" bestFit="1" customWidth="1"/>
    <col min="1804" max="1804" width="4.42578125" style="264" customWidth="1"/>
    <col min="1805" max="1805" width="11.42578125" style="264" bestFit="1" customWidth="1"/>
    <col min="1806" max="1806" width="7.28515625" style="264" customWidth="1"/>
    <col min="1807" max="2048" width="8.7109375" style="264"/>
    <col min="2049" max="2049" width="6.28515625" style="264" customWidth="1"/>
    <col min="2050" max="2050" width="11.28515625" style="264" customWidth="1"/>
    <col min="2051" max="2051" width="5.140625" style="264" customWidth="1"/>
    <col min="2052" max="2052" width="10.5703125" style="264" customWidth="1"/>
    <col min="2053" max="2053" width="12.42578125" style="264" customWidth="1"/>
    <col min="2054" max="2055" width="6.28515625" style="264" customWidth="1"/>
    <col min="2056" max="2056" width="3.85546875" style="264" customWidth="1"/>
    <col min="2057" max="2057" width="20.140625" style="264" bestFit="1" customWidth="1"/>
    <col min="2058" max="2058" width="9" style="264" customWidth="1"/>
    <col min="2059" max="2059" width="10.42578125" style="264" bestFit="1" customWidth="1"/>
    <col min="2060" max="2060" width="4.42578125" style="264" customWidth="1"/>
    <col min="2061" max="2061" width="11.42578125" style="264" bestFit="1" customWidth="1"/>
    <col min="2062" max="2062" width="7.28515625" style="264" customWidth="1"/>
    <col min="2063" max="2304" width="8.7109375" style="264"/>
    <col min="2305" max="2305" width="6.28515625" style="264" customWidth="1"/>
    <col min="2306" max="2306" width="11.28515625" style="264" customWidth="1"/>
    <col min="2307" max="2307" width="5.140625" style="264" customWidth="1"/>
    <col min="2308" max="2308" width="10.5703125" style="264" customWidth="1"/>
    <col min="2309" max="2309" width="12.42578125" style="264" customWidth="1"/>
    <col min="2310" max="2311" width="6.28515625" style="264" customWidth="1"/>
    <col min="2312" max="2312" width="3.85546875" style="264" customWidth="1"/>
    <col min="2313" max="2313" width="20.140625" style="264" bestFit="1" customWidth="1"/>
    <col min="2314" max="2314" width="9" style="264" customWidth="1"/>
    <col min="2315" max="2315" width="10.42578125" style="264" bestFit="1" customWidth="1"/>
    <col min="2316" max="2316" width="4.42578125" style="264" customWidth="1"/>
    <col min="2317" max="2317" width="11.42578125" style="264" bestFit="1" customWidth="1"/>
    <col min="2318" max="2318" width="7.28515625" style="264" customWidth="1"/>
    <col min="2319" max="2560" width="8.7109375" style="264"/>
    <col min="2561" max="2561" width="6.28515625" style="264" customWidth="1"/>
    <col min="2562" max="2562" width="11.28515625" style="264" customWidth="1"/>
    <col min="2563" max="2563" width="5.140625" style="264" customWidth="1"/>
    <col min="2564" max="2564" width="10.5703125" style="264" customWidth="1"/>
    <col min="2565" max="2565" width="12.42578125" style="264" customWidth="1"/>
    <col min="2566" max="2567" width="6.28515625" style="264" customWidth="1"/>
    <col min="2568" max="2568" width="3.85546875" style="264" customWidth="1"/>
    <col min="2569" max="2569" width="20.140625" style="264" bestFit="1" customWidth="1"/>
    <col min="2570" max="2570" width="9" style="264" customWidth="1"/>
    <col min="2571" max="2571" width="10.42578125" style="264" bestFit="1" customWidth="1"/>
    <col min="2572" max="2572" width="4.42578125" style="264" customWidth="1"/>
    <col min="2573" max="2573" width="11.42578125" style="264" bestFit="1" customWidth="1"/>
    <col min="2574" max="2574" width="7.28515625" style="264" customWidth="1"/>
    <col min="2575" max="2816" width="8.7109375" style="264"/>
    <col min="2817" max="2817" width="6.28515625" style="264" customWidth="1"/>
    <col min="2818" max="2818" width="11.28515625" style="264" customWidth="1"/>
    <col min="2819" max="2819" width="5.140625" style="264" customWidth="1"/>
    <col min="2820" max="2820" width="10.5703125" style="264" customWidth="1"/>
    <col min="2821" max="2821" width="12.42578125" style="264" customWidth="1"/>
    <col min="2822" max="2823" width="6.28515625" style="264" customWidth="1"/>
    <col min="2824" max="2824" width="3.85546875" style="264" customWidth="1"/>
    <col min="2825" max="2825" width="20.140625" style="264" bestFit="1" customWidth="1"/>
    <col min="2826" max="2826" width="9" style="264" customWidth="1"/>
    <col min="2827" max="2827" width="10.42578125" style="264" bestFit="1" customWidth="1"/>
    <col min="2828" max="2828" width="4.42578125" style="264" customWidth="1"/>
    <col min="2829" max="2829" width="11.42578125" style="264" bestFit="1" customWidth="1"/>
    <col min="2830" max="2830" width="7.28515625" style="264" customWidth="1"/>
    <col min="2831" max="3072" width="8.7109375" style="264"/>
    <col min="3073" max="3073" width="6.28515625" style="264" customWidth="1"/>
    <col min="3074" max="3074" width="11.28515625" style="264" customWidth="1"/>
    <col min="3075" max="3075" width="5.140625" style="264" customWidth="1"/>
    <col min="3076" max="3076" width="10.5703125" style="264" customWidth="1"/>
    <col min="3077" max="3077" width="12.42578125" style="264" customWidth="1"/>
    <col min="3078" max="3079" width="6.28515625" style="264" customWidth="1"/>
    <col min="3080" max="3080" width="3.85546875" style="264" customWidth="1"/>
    <col min="3081" max="3081" width="20.140625" style="264" bestFit="1" customWidth="1"/>
    <col min="3082" max="3082" width="9" style="264" customWidth="1"/>
    <col min="3083" max="3083" width="10.42578125" style="264" bestFit="1" customWidth="1"/>
    <col min="3084" max="3084" width="4.42578125" style="264" customWidth="1"/>
    <col min="3085" max="3085" width="11.42578125" style="264" bestFit="1" customWidth="1"/>
    <col min="3086" max="3086" width="7.28515625" style="264" customWidth="1"/>
    <col min="3087" max="3328" width="8.7109375" style="264"/>
    <col min="3329" max="3329" width="6.28515625" style="264" customWidth="1"/>
    <col min="3330" max="3330" width="11.28515625" style="264" customWidth="1"/>
    <col min="3331" max="3331" width="5.140625" style="264" customWidth="1"/>
    <col min="3332" max="3332" width="10.5703125" style="264" customWidth="1"/>
    <col min="3333" max="3333" width="12.42578125" style="264" customWidth="1"/>
    <col min="3334" max="3335" width="6.28515625" style="264" customWidth="1"/>
    <col min="3336" max="3336" width="3.85546875" style="264" customWidth="1"/>
    <col min="3337" max="3337" width="20.140625" style="264" bestFit="1" customWidth="1"/>
    <col min="3338" max="3338" width="9" style="264" customWidth="1"/>
    <col min="3339" max="3339" width="10.42578125" style="264" bestFit="1" customWidth="1"/>
    <col min="3340" max="3340" width="4.42578125" style="264" customWidth="1"/>
    <col min="3341" max="3341" width="11.42578125" style="264" bestFit="1" customWidth="1"/>
    <col min="3342" max="3342" width="7.28515625" style="264" customWidth="1"/>
    <col min="3343" max="3584" width="8.7109375" style="264"/>
    <col min="3585" max="3585" width="6.28515625" style="264" customWidth="1"/>
    <col min="3586" max="3586" width="11.28515625" style="264" customWidth="1"/>
    <col min="3587" max="3587" width="5.140625" style="264" customWidth="1"/>
    <col min="3588" max="3588" width="10.5703125" style="264" customWidth="1"/>
    <col min="3589" max="3589" width="12.42578125" style="264" customWidth="1"/>
    <col min="3590" max="3591" width="6.28515625" style="264" customWidth="1"/>
    <col min="3592" max="3592" width="3.85546875" style="264" customWidth="1"/>
    <col min="3593" max="3593" width="20.140625" style="264" bestFit="1" customWidth="1"/>
    <col min="3594" max="3594" width="9" style="264" customWidth="1"/>
    <col min="3595" max="3595" width="10.42578125" style="264" bestFit="1" customWidth="1"/>
    <col min="3596" max="3596" width="4.42578125" style="264" customWidth="1"/>
    <col min="3597" max="3597" width="11.42578125" style="264" bestFit="1" customWidth="1"/>
    <col min="3598" max="3598" width="7.28515625" style="264" customWidth="1"/>
    <col min="3599" max="3840" width="8.7109375" style="264"/>
    <col min="3841" max="3841" width="6.28515625" style="264" customWidth="1"/>
    <col min="3842" max="3842" width="11.28515625" style="264" customWidth="1"/>
    <col min="3843" max="3843" width="5.140625" style="264" customWidth="1"/>
    <col min="3844" max="3844" width="10.5703125" style="264" customWidth="1"/>
    <col min="3845" max="3845" width="12.42578125" style="264" customWidth="1"/>
    <col min="3846" max="3847" width="6.28515625" style="264" customWidth="1"/>
    <col min="3848" max="3848" width="3.85546875" style="264" customWidth="1"/>
    <col min="3849" max="3849" width="20.140625" style="264" bestFit="1" customWidth="1"/>
    <col min="3850" max="3850" width="9" style="264" customWidth="1"/>
    <col min="3851" max="3851" width="10.42578125" style="264" bestFit="1" customWidth="1"/>
    <col min="3852" max="3852" width="4.42578125" style="264" customWidth="1"/>
    <col min="3853" max="3853" width="11.42578125" style="264" bestFit="1" customWidth="1"/>
    <col min="3854" max="3854" width="7.28515625" style="264" customWidth="1"/>
    <col min="3855" max="4096" width="8.7109375" style="264"/>
    <col min="4097" max="4097" width="6.28515625" style="264" customWidth="1"/>
    <col min="4098" max="4098" width="11.28515625" style="264" customWidth="1"/>
    <col min="4099" max="4099" width="5.140625" style="264" customWidth="1"/>
    <col min="4100" max="4100" width="10.5703125" style="264" customWidth="1"/>
    <col min="4101" max="4101" width="12.42578125" style="264" customWidth="1"/>
    <col min="4102" max="4103" width="6.28515625" style="264" customWidth="1"/>
    <col min="4104" max="4104" width="3.85546875" style="264" customWidth="1"/>
    <col min="4105" max="4105" width="20.140625" style="264" bestFit="1" customWidth="1"/>
    <col min="4106" max="4106" width="9" style="264" customWidth="1"/>
    <col min="4107" max="4107" width="10.42578125" style="264" bestFit="1" customWidth="1"/>
    <col min="4108" max="4108" width="4.42578125" style="264" customWidth="1"/>
    <col min="4109" max="4109" width="11.42578125" style="264" bestFit="1" customWidth="1"/>
    <col min="4110" max="4110" width="7.28515625" style="264" customWidth="1"/>
    <col min="4111" max="4352" width="8.7109375" style="264"/>
    <col min="4353" max="4353" width="6.28515625" style="264" customWidth="1"/>
    <col min="4354" max="4354" width="11.28515625" style="264" customWidth="1"/>
    <col min="4355" max="4355" width="5.140625" style="264" customWidth="1"/>
    <col min="4356" max="4356" width="10.5703125" style="264" customWidth="1"/>
    <col min="4357" max="4357" width="12.42578125" style="264" customWidth="1"/>
    <col min="4358" max="4359" width="6.28515625" style="264" customWidth="1"/>
    <col min="4360" max="4360" width="3.85546875" style="264" customWidth="1"/>
    <col min="4361" max="4361" width="20.140625" style="264" bestFit="1" customWidth="1"/>
    <col min="4362" max="4362" width="9" style="264" customWidth="1"/>
    <col min="4363" max="4363" width="10.42578125" style="264" bestFit="1" customWidth="1"/>
    <col min="4364" max="4364" width="4.42578125" style="264" customWidth="1"/>
    <col min="4365" max="4365" width="11.42578125" style="264" bestFit="1" customWidth="1"/>
    <col min="4366" max="4366" width="7.28515625" style="264" customWidth="1"/>
    <col min="4367" max="4608" width="8.7109375" style="264"/>
    <col min="4609" max="4609" width="6.28515625" style="264" customWidth="1"/>
    <col min="4610" max="4610" width="11.28515625" style="264" customWidth="1"/>
    <col min="4611" max="4611" width="5.140625" style="264" customWidth="1"/>
    <col min="4612" max="4612" width="10.5703125" style="264" customWidth="1"/>
    <col min="4613" max="4613" width="12.42578125" style="264" customWidth="1"/>
    <col min="4614" max="4615" width="6.28515625" style="264" customWidth="1"/>
    <col min="4616" max="4616" width="3.85546875" style="264" customWidth="1"/>
    <col min="4617" max="4617" width="20.140625" style="264" bestFit="1" customWidth="1"/>
    <col min="4618" max="4618" width="9" style="264" customWidth="1"/>
    <col min="4619" max="4619" width="10.42578125" style="264" bestFit="1" customWidth="1"/>
    <col min="4620" max="4620" width="4.42578125" style="264" customWidth="1"/>
    <col min="4621" max="4621" width="11.42578125" style="264" bestFit="1" customWidth="1"/>
    <col min="4622" max="4622" width="7.28515625" style="264" customWidth="1"/>
    <col min="4623" max="4864" width="8.7109375" style="264"/>
    <col min="4865" max="4865" width="6.28515625" style="264" customWidth="1"/>
    <col min="4866" max="4866" width="11.28515625" style="264" customWidth="1"/>
    <col min="4867" max="4867" width="5.140625" style="264" customWidth="1"/>
    <col min="4868" max="4868" width="10.5703125" style="264" customWidth="1"/>
    <col min="4869" max="4869" width="12.42578125" style="264" customWidth="1"/>
    <col min="4870" max="4871" width="6.28515625" style="264" customWidth="1"/>
    <col min="4872" max="4872" width="3.85546875" style="264" customWidth="1"/>
    <col min="4873" max="4873" width="20.140625" style="264" bestFit="1" customWidth="1"/>
    <col min="4874" max="4874" width="9" style="264" customWidth="1"/>
    <col min="4875" max="4875" width="10.42578125" style="264" bestFit="1" customWidth="1"/>
    <col min="4876" max="4876" width="4.42578125" style="264" customWidth="1"/>
    <col min="4877" max="4877" width="11.42578125" style="264" bestFit="1" customWidth="1"/>
    <col min="4878" max="4878" width="7.28515625" style="264" customWidth="1"/>
    <col min="4879" max="5120" width="8.7109375" style="264"/>
    <col min="5121" max="5121" width="6.28515625" style="264" customWidth="1"/>
    <col min="5122" max="5122" width="11.28515625" style="264" customWidth="1"/>
    <col min="5123" max="5123" width="5.140625" style="264" customWidth="1"/>
    <col min="5124" max="5124" width="10.5703125" style="264" customWidth="1"/>
    <col min="5125" max="5125" width="12.42578125" style="264" customWidth="1"/>
    <col min="5126" max="5127" width="6.28515625" style="264" customWidth="1"/>
    <col min="5128" max="5128" width="3.85546875" style="264" customWidth="1"/>
    <col min="5129" max="5129" width="20.140625" style="264" bestFit="1" customWidth="1"/>
    <col min="5130" max="5130" width="9" style="264" customWidth="1"/>
    <col min="5131" max="5131" width="10.42578125" style="264" bestFit="1" customWidth="1"/>
    <col min="5132" max="5132" width="4.42578125" style="264" customWidth="1"/>
    <col min="5133" max="5133" width="11.42578125" style="264" bestFit="1" customWidth="1"/>
    <col min="5134" max="5134" width="7.28515625" style="264" customWidth="1"/>
    <col min="5135" max="5376" width="8.7109375" style="264"/>
    <col min="5377" max="5377" width="6.28515625" style="264" customWidth="1"/>
    <col min="5378" max="5378" width="11.28515625" style="264" customWidth="1"/>
    <col min="5379" max="5379" width="5.140625" style="264" customWidth="1"/>
    <col min="5380" max="5380" width="10.5703125" style="264" customWidth="1"/>
    <col min="5381" max="5381" width="12.42578125" style="264" customWidth="1"/>
    <col min="5382" max="5383" width="6.28515625" style="264" customWidth="1"/>
    <col min="5384" max="5384" width="3.85546875" style="264" customWidth="1"/>
    <col min="5385" max="5385" width="20.140625" style="264" bestFit="1" customWidth="1"/>
    <col min="5386" max="5386" width="9" style="264" customWidth="1"/>
    <col min="5387" max="5387" width="10.42578125" style="264" bestFit="1" customWidth="1"/>
    <col min="5388" max="5388" width="4.42578125" style="264" customWidth="1"/>
    <col min="5389" max="5389" width="11.42578125" style="264" bestFit="1" customWidth="1"/>
    <col min="5390" max="5390" width="7.28515625" style="264" customWidth="1"/>
    <col min="5391" max="5632" width="8.7109375" style="264"/>
    <col min="5633" max="5633" width="6.28515625" style="264" customWidth="1"/>
    <col min="5634" max="5634" width="11.28515625" style="264" customWidth="1"/>
    <col min="5635" max="5635" width="5.140625" style="264" customWidth="1"/>
    <col min="5636" max="5636" width="10.5703125" style="264" customWidth="1"/>
    <col min="5637" max="5637" width="12.42578125" style="264" customWidth="1"/>
    <col min="5638" max="5639" width="6.28515625" style="264" customWidth="1"/>
    <col min="5640" max="5640" width="3.85546875" style="264" customWidth="1"/>
    <col min="5641" max="5641" width="20.140625" style="264" bestFit="1" customWidth="1"/>
    <col min="5642" max="5642" width="9" style="264" customWidth="1"/>
    <col min="5643" max="5643" width="10.42578125" style="264" bestFit="1" customWidth="1"/>
    <col min="5644" max="5644" width="4.42578125" style="264" customWidth="1"/>
    <col min="5645" max="5645" width="11.42578125" style="264" bestFit="1" customWidth="1"/>
    <col min="5646" max="5646" width="7.28515625" style="264" customWidth="1"/>
    <col min="5647" max="5888" width="8.7109375" style="264"/>
    <col min="5889" max="5889" width="6.28515625" style="264" customWidth="1"/>
    <col min="5890" max="5890" width="11.28515625" style="264" customWidth="1"/>
    <col min="5891" max="5891" width="5.140625" style="264" customWidth="1"/>
    <col min="5892" max="5892" width="10.5703125" style="264" customWidth="1"/>
    <col min="5893" max="5893" width="12.42578125" style="264" customWidth="1"/>
    <col min="5894" max="5895" width="6.28515625" style="264" customWidth="1"/>
    <col min="5896" max="5896" width="3.85546875" style="264" customWidth="1"/>
    <col min="5897" max="5897" width="20.140625" style="264" bestFit="1" customWidth="1"/>
    <col min="5898" max="5898" width="9" style="264" customWidth="1"/>
    <col min="5899" max="5899" width="10.42578125" style="264" bestFit="1" customWidth="1"/>
    <col min="5900" max="5900" width="4.42578125" style="264" customWidth="1"/>
    <col min="5901" max="5901" width="11.42578125" style="264" bestFit="1" customWidth="1"/>
    <col min="5902" max="5902" width="7.28515625" style="264" customWidth="1"/>
    <col min="5903" max="6144" width="8.7109375" style="264"/>
    <col min="6145" max="6145" width="6.28515625" style="264" customWidth="1"/>
    <col min="6146" max="6146" width="11.28515625" style="264" customWidth="1"/>
    <col min="6147" max="6147" width="5.140625" style="264" customWidth="1"/>
    <col min="6148" max="6148" width="10.5703125" style="264" customWidth="1"/>
    <col min="6149" max="6149" width="12.42578125" style="264" customWidth="1"/>
    <col min="6150" max="6151" width="6.28515625" style="264" customWidth="1"/>
    <col min="6152" max="6152" width="3.85546875" style="264" customWidth="1"/>
    <col min="6153" max="6153" width="20.140625" style="264" bestFit="1" customWidth="1"/>
    <col min="6154" max="6154" width="9" style="264" customWidth="1"/>
    <col min="6155" max="6155" width="10.42578125" style="264" bestFit="1" customWidth="1"/>
    <col min="6156" max="6156" width="4.42578125" style="264" customWidth="1"/>
    <col min="6157" max="6157" width="11.42578125" style="264" bestFit="1" customWidth="1"/>
    <col min="6158" max="6158" width="7.28515625" style="264" customWidth="1"/>
    <col min="6159" max="6400" width="8.7109375" style="264"/>
    <col min="6401" max="6401" width="6.28515625" style="264" customWidth="1"/>
    <col min="6402" max="6402" width="11.28515625" style="264" customWidth="1"/>
    <col min="6403" max="6403" width="5.140625" style="264" customWidth="1"/>
    <col min="6404" max="6404" width="10.5703125" style="264" customWidth="1"/>
    <col min="6405" max="6405" width="12.42578125" style="264" customWidth="1"/>
    <col min="6406" max="6407" width="6.28515625" style="264" customWidth="1"/>
    <col min="6408" max="6408" width="3.85546875" style="264" customWidth="1"/>
    <col min="6409" max="6409" width="20.140625" style="264" bestFit="1" customWidth="1"/>
    <col min="6410" max="6410" width="9" style="264" customWidth="1"/>
    <col min="6411" max="6411" width="10.42578125" style="264" bestFit="1" customWidth="1"/>
    <col min="6412" max="6412" width="4.42578125" style="264" customWidth="1"/>
    <col min="6413" max="6413" width="11.42578125" style="264" bestFit="1" customWidth="1"/>
    <col min="6414" max="6414" width="7.28515625" style="264" customWidth="1"/>
    <col min="6415" max="6656" width="8.7109375" style="264"/>
    <col min="6657" max="6657" width="6.28515625" style="264" customWidth="1"/>
    <col min="6658" max="6658" width="11.28515625" style="264" customWidth="1"/>
    <col min="6659" max="6659" width="5.140625" style="264" customWidth="1"/>
    <col min="6660" max="6660" width="10.5703125" style="264" customWidth="1"/>
    <col min="6661" max="6661" width="12.42578125" style="264" customWidth="1"/>
    <col min="6662" max="6663" width="6.28515625" style="264" customWidth="1"/>
    <col min="6664" max="6664" width="3.85546875" style="264" customWidth="1"/>
    <col min="6665" max="6665" width="20.140625" style="264" bestFit="1" customWidth="1"/>
    <col min="6666" max="6666" width="9" style="264" customWidth="1"/>
    <col min="6667" max="6667" width="10.42578125" style="264" bestFit="1" customWidth="1"/>
    <col min="6668" max="6668" width="4.42578125" style="264" customWidth="1"/>
    <col min="6669" max="6669" width="11.42578125" style="264" bestFit="1" customWidth="1"/>
    <col min="6670" max="6670" width="7.28515625" style="264" customWidth="1"/>
    <col min="6671" max="6912" width="8.7109375" style="264"/>
    <col min="6913" max="6913" width="6.28515625" style="264" customWidth="1"/>
    <col min="6914" max="6914" width="11.28515625" style="264" customWidth="1"/>
    <col min="6915" max="6915" width="5.140625" style="264" customWidth="1"/>
    <col min="6916" max="6916" width="10.5703125" style="264" customWidth="1"/>
    <col min="6917" max="6917" width="12.42578125" style="264" customWidth="1"/>
    <col min="6918" max="6919" width="6.28515625" style="264" customWidth="1"/>
    <col min="6920" max="6920" width="3.85546875" style="264" customWidth="1"/>
    <col min="6921" max="6921" width="20.140625" style="264" bestFit="1" customWidth="1"/>
    <col min="6922" max="6922" width="9" style="264" customWidth="1"/>
    <col min="6923" max="6923" width="10.42578125" style="264" bestFit="1" customWidth="1"/>
    <col min="6924" max="6924" width="4.42578125" style="264" customWidth="1"/>
    <col min="6925" max="6925" width="11.42578125" style="264" bestFit="1" customWidth="1"/>
    <col min="6926" max="6926" width="7.28515625" style="264" customWidth="1"/>
    <col min="6927" max="7168" width="8.7109375" style="264"/>
    <col min="7169" max="7169" width="6.28515625" style="264" customWidth="1"/>
    <col min="7170" max="7170" width="11.28515625" style="264" customWidth="1"/>
    <col min="7171" max="7171" width="5.140625" style="264" customWidth="1"/>
    <col min="7172" max="7172" width="10.5703125" style="264" customWidth="1"/>
    <col min="7173" max="7173" width="12.42578125" style="264" customWidth="1"/>
    <col min="7174" max="7175" width="6.28515625" style="264" customWidth="1"/>
    <col min="7176" max="7176" width="3.85546875" style="264" customWidth="1"/>
    <col min="7177" max="7177" width="20.140625" style="264" bestFit="1" customWidth="1"/>
    <col min="7178" max="7178" width="9" style="264" customWidth="1"/>
    <col min="7179" max="7179" width="10.42578125" style="264" bestFit="1" customWidth="1"/>
    <col min="7180" max="7180" width="4.42578125" style="264" customWidth="1"/>
    <col min="7181" max="7181" width="11.42578125" style="264" bestFit="1" customWidth="1"/>
    <col min="7182" max="7182" width="7.28515625" style="264" customWidth="1"/>
    <col min="7183" max="7424" width="8.7109375" style="264"/>
    <col min="7425" max="7425" width="6.28515625" style="264" customWidth="1"/>
    <col min="7426" max="7426" width="11.28515625" style="264" customWidth="1"/>
    <col min="7427" max="7427" width="5.140625" style="264" customWidth="1"/>
    <col min="7428" max="7428" width="10.5703125" style="264" customWidth="1"/>
    <col min="7429" max="7429" width="12.42578125" style="264" customWidth="1"/>
    <col min="7430" max="7431" width="6.28515625" style="264" customWidth="1"/>
    <col min="7432" max="7432" width="3.85546875" style="264" customWidth="1"/>
    <col min="7433" max="7433" width="20.140625" style="264" bestFit="1" customWidth="1"/>
    <col min="7434" max="7434" width="9" style="264" customWidth="1"/>
    <col min="7435" max="7435" width="10.42578125" style="264" bestFit="1" customWidth="1"/>
    <col min="7436" max="7436" width="4.42578125" style="264" customWidth="1"/>
    <col min="7437" max="7437" width="11.42578125" style="264" bestFit="1" customWidth="1"/>
    <col min="7438" max="7438" width="7.28515625" style="264" customWidth="1"/>
    <col min="7439" max="7680" width="8.7109375" style="264"/>
    <col min="7681" max="7681" width="6.28515625" style="264" customWidth="1"/>
    <col min="7682" max="7682" width="11.28515625" style="264" customWidth="1"/>
    <col min="7683" max="7683" width="5.140625" style="264" customWidth="1"/>
    <col min="7684" max="7684" width="10.5703125" style="264" customWidth="1"/>
    <col min="7685" max="7685" width="12.42578125" style="264" customWidth="1"/>
    <col min="7686" max="7687" width="6.28515625" style="264" customWidth="1"/>
    <col min="7688" max="7688" width="3.85546875" style="264" customWidth="1"/>
    <col min="7689" max="7689" width="20.140625" style="264" bestFit="1" customWidth="1"/>
    <col min="7690" max="7690" width="9" style="264" customWidth="1"/>
    <col min="7691" max="7691" width="10.42578125" style="264" bestFit="1" customWidth="1"/>
    <col min="7692" max="7692" width="4.42578125" style="264" customWidth="1"/>
    <col min="7693" max="7693" width="11.42578125" style="264" bestFit="1" customWidth="1"/>
    <col min="7694" max="7694" width="7.28515625" style="264" customWidth="1"/>
    <col min="7695" max="7936" width="8.7109375" style="264"/>
    <col min="7937" max="7937" width="6.28515625" style="264" customWidth="1"/>
    <col min="7938" max="7938" width="11.28515625" style="264" customWidth="1"/>
    <col min="7939" max="7939" width="5.140625" style="264" customWidth="1"/>
    <col min="7940" max="7940" width="10.5703125" style="264" customWidth="1"/>
    <col min="7941" max="7941" width="12.42578125" style="264" customWidth="1"/>
    <col min="7942" max="7943" width="6.28515625" style="264" customWidth="1"/>
    <col min="7944" max="7944" width="3.85546875" style="264" customWidth="1"/>
    <col min="7945" max="7945" width="20.140625" style="264" bestFit="1" customWidth="1"/>
    <col min="7946" max="7946" width="9" style="264" customWidth="1"/>
    <col min="7947" max="7947" width="10.42578125" style="264" bestFit="1" customWidth="1"/>
    <col min="7948" max="7948" width="4.42578125" style="264" customWidth="1"/>
    <col min="7949" max="7949" width="11.42578125" style="264" bestFit="1" customWidth="1"/>
    <col min="7950" max="7950" width="7.28515625" style="264" customWidth="1"/>
    <col min="7951" max="8192" width="8.7109375" style="264"/>
    <col min="8193" max="8193" width="6.28515625" style="264" customWidth="1"/>
    <col min="8194" max="8194" width="11.28515625" style="264" customWidth="1"/>
    <col min="8195" max="8195" width="5.140625" style="264" customWidth="1"/>
    <col min="8196" max="8196" width="10.5703125" style="264" customWidth="1"/>
    <col min="8197" max="8197" width="12.42578125" style="264" customWidth="1"/>
    <col min="8198" max="8199" width="6.28515625" style="264" customWidth="1"/>
    <col min="8200" max="8200" width="3.85546875" style="264" customWidth="1"/>
    <col min="8201" max="8201" width="20.140625" style="264" bestFit="1" customWidth="1"/>
    <col min="8202" max="8202" width="9" style="264" customWidth="1"/>
    <col min="8203" max="8203" width="10.42578125" style="264" bestFit="1" customWidth="1"/>
    <col min="8204" max="8204" width="4.42578125" style="264" customWidth="1"/>
    <col min="8205" max="8205" width="11.42578125" style="264" bestFit="1" customWidth="1"/>
    <col min="8206" max="8206" width="7.28515625" style="264" customWidth="1"/>
    <col min="8207" max="8448" width="8.7109375" style="264"/>
    <col min="8449" max="8449" width="6.28515625" style="264" customWidth="1"/>
    <col min="8450" max="8450" width="11.28515625" style="264" customWidth="1"/>
    <col min="8451" max="8451" width="5.140625" style="264" customWidth="1"/>
    <col min="8452" max="8452" width="10.5703125" style="264" customWidth="1"/>
    <col min="8453" max="8453" width="12.42578125" style="264" customWidth="1"/>
    <col min="8454" max="8455" width="6.28515625" style="264" customWidth="1"/>
    <col min="8456" max="8456" width="3.85546875" style="264" customWidth="1"/>
    <col min="8457" max="8457" width="20.140625" style="264" bestFit="1" customWidth="1"/>
    <col min="8458" max="8458" width="9" style="264" customWidth="1"/>
    <col min="8459" max="8459" width="10.42578125" style="264" bestFit="1" customWidth="1"/>
    <col min="8460" max="8460" width="4.42578125" style="264" customWidth="1"/>
    <col min="8461" max="8461" width="11.42578125" style="264" bestFit="1" customWidth="1"/>
    <col min="8462" max="8462" width="7.28515625" style="264" customWidth="1"/>
    <col min="8463" max="8704" width="8.7109375" style="264"/>
    <col min="8705" max="8705" width="6.28515625" style="264" customWidth="1"/>
    <col min="8706" max="8706" width="11.28515625" style="264" customWidth="1"/>
    <col min="8707" max="8707" width="5.140625" style="264" customWidth="1"/>
    <col min="8708" max="8708" width="10.5703125" style="264" customWidth="1"/>
    <col min="8709" max="8709" width="12.42578125" style="264" customWidth="1"/>
    <col min="8710" max="8711" width="6.28515625" style="264" customWidth="1"/>
    <col min="8712" max="8712" width="3.85546875" style="264" customWidth="1"/>
    <col min="8713" max="8713" width="20.140625" style="264" bestFit="1" customWidth="1"/>
    <col min="8714" max="8714" width="9" style="264" customWidth="1"/>
    <col min="8715" max="8715" width="10.42578125" style="264" bestFit="1" customWidth="1"/>
    <col min="8716" max="8716" width="4.42578125" style="264" customWidth="1"/>
    <col min="8717" max="8717" width="11.42578125" style="264" bestFit="1" customWidth="1"/>
    <col min="8718" max="8718" width="7.28515625" style="264" customWidth="1"/>
    <col min="8719" max="8960" width="8.7109375" style="264"/>
    <col min="8961" max="8961" width="6.28515625" style="264" customWidth="1"/>
    <col min="8962" max="8962" width="11.28515625" style="264" customWidth="1"/>
    <col min="8963" max="8963" width="5.140625" style="264" customWidth="1"/>
    <col min="8964" max="8964" width="10.5703125" style="264" customWidth="1"/>
    <col min="8965" max="8965" width="12.42578125" style="264" customWidth="1"/>
    <col min="8966" max="8967" width="6.28515625" style="264" customWidth="1"/>
    <col min="8968" max="8968" width="3.85546875" style="264" customWidth="1"/>
    <col min="8969" max="8969" width="20.140625" style="264" bestFit="1" customWidth="1"/>
    <col min="8970" max="8970" width="9" style="264" customWidth="1"/>
    <col min="8971" max="8971" width="10.42578125" style="264" bestFit="1" customWidth="1"/>
    <col min="8972" max="8972" width="4.42578125" style="264" customWidth="1"/>
    <col min="8973" max="8973" width="11.42578125" style="264" bestFit="1" customWidth="1"/>
    <col min="8974" max="8974" width="7.28515625" style="264" customWidth="1"/>
    <col min="8975" max="9216" width="8.7109375" style="264"/>
    <col min="9217" max="9217" width="6.28515625" style="264" customWidth="1"/>
    <col min="9218" max="9218" width="11.28515625" style="264" customWidth="1"/>
    <col min="9219" max="9219" width="5.140625" style="264" customWidth="1"/>
    <col min="9220" max="9220" width="10.5703125" style="264" customWidth="1"/>
    <col min="9221" max="9221" width="12.42578125" style="264" customWidth="1"/>
    <col min="9222" max="9223" width="6.28515625" style="264" customWidth="1"/>
    <col min="9224" max="9224" width="3.85546875" style="264" customWidth="1"/>
    <col min="9225" max="9225" width="20.140625" style="264" bestFit="1" customWidth="1"/>
    <col min="9226" max="9226" width="9" style="264" customWidth="1"/>
    <col min="9227" max="9227" width="10.42578125" style="264" bestFit="1" customWidth="1"/>
    <col min="9228" max="9228" width="4.42578125" style="264" customWidth="1"/>
    <col min="9229" max="9229" width="11.42578125" style="264" bestFit="1" customWidth="1"/>
    <col min="9230" max="9230" width="7.28515625" style="264" customWidth="1"/>
    <col min="9231" max="9472" width="8.7109375" style="264"/>
    <col min="9473" max="9473" width="6.28515625" style="264" customWidth="1"/>
    <col min="9474" max="9474" width="11.28515625" style="264" customWidth="1"/>
    <col min="9475" max="9475" width="5.140625" style="264" customWidth="1"/>
    <col min="9476" max="9476" width="10.5703125" style="264" customWidth="1"/>
    <col min="9477" max="9477" width="12.42578125" style="264" customWidth="1"/>
    <col min="9478" max="9479" width="6.28515625" style="264" customWidth="1"/>
    <col min="9480" max="9480" width="3.85546875" style="264" customWidth="1"/>
    <col min="9481" max="9481" width="20.140625" style="264" bestFit="1" customWidth="1"/>
    <col min="9482" max="9482" width="9" style="264" customWidth="1"/>
    <col min="9483" max="9483" width="10.42578125" style="264" bestFit="1" customWidth="1"/>
    <col min="9484" max="9484" width="4.42578125" style="264" customWidth="1"/>
    <col min="9485" max="9485" width="11.42578125" style="264" bestFit="1" customWidth="1"/>
    <col min="9486" max="9486" width="7.28515625" style="264" customWidth="1"/>
    <col min="9487" max="9728" width="8.7109375" style="264"/>
    <col min="9729" max="9729" width="6.28515625" style="264" customWidth="1"/>
    <col min="9730" max="9730" width="11.28515625" style="264" customWidth="1"/>
    <col min="9731" max="9731" width="5.140625" style="264" customWidth="1"/>
    <col min="9732" max="9732" width="10.5703125" style="264" customWidth="1"/>
    <col min="9733" max="9733" width="12.42578125" style="264" customWidth="1"/>
    <col min="9734" max="9735" width="6.28515625" style="264" customWidth="1"/>
    <col min="9736" max="9736" width="3.85546875" style="264" customWidth="1"/>
    <col min="9737" max="9737" width="20.140625" style="264" bestFit="1" customWidth="1"/>
    <col min="9738" max="9738" width="9" style="264" customWidth="1"/>
    <col min="9739" max="9739" width="10.42578125" style="264" bestFit="1" customWidth="1"/>
    <col min="9740" max="9740" width="4.42578125" style="264" customWidth="1"/>
    <col min="9741" max="9741" width="11.42578125" style="264" bestFit="1" customWidth="1"/>
    <col min="9742" max="9742" width="7.28515625" style="264" customWidth="1"/>
    <col min="9743" max="9984" width="8.7109375" style="264"/>
    <col min="9985" max="9985" width="6.28515625" style="264" customWidth="1"/>
    <col min="9986" max="9986" width="11.28515625" style="264" customWidth="1"/>
    <col min="9987" max="9987" width="5.140625" style="264" customWidth="1"/>
    <col min="9988" max="9988" width="10.5703125" style="264" customWidth="1"/>
    <col min="9989" max="9989" width="12.42578125" style="264" customWidth="1"/>
    <col min="9990" max="9991" width="6.28515625" style="264" customWidth="1"/>
    <col min="9992" max="9992" width="3.85546875" style="264" customWidth="1"/>
    <col min="9993" max="9993" width="20.140625" style="264" bestFit="1" customWidth="1"/>
    <col min="9994" max="9994" width="9" style="264" customWidth="1"/>
    <col min="9995" max="9995" width="10.42578125" style="264" bestFit="1" customWidth="1"/>
    <col min="9996" max="9996" width="4.42578125" style="264" customWidth="1"/>
    <col min="9997" max="9997" width="11.42578125" style="264" bestFit="1" customWidth="1"/>
    <col min="9998" max="9998" width="7.28515625" style="264" customWidth="1"/>
    <col min="9999" max="10240" width="8.7109375" style="264"/>
    <col min="10241" max="10241" width="6.28515625" style="264" customWidth="1"/>
    <col min="10242" max="10242" width="11.28515625" style="264" customWidth="1"/>
    <col min="10243" max="10243" width="5.140625" style="264" customWidth="1"/>
    <col min="10244" max="10244" width="10.5703125" style="264" customWidth="1"/>
    <col min="10245" max="10245" width="12.42578125" style="264" customWidth="1"/>
    <col min="10246" max="10247" width="6.28515625" style="264" customWidth="1"/>
    <col min="10248" max="10248" width="3.85546875" style="264" customWidth="1"/>
    <col min="10249" max="10249" width="20.140625" style="264" bestFit="1" customWidth="1"/>
    <col min="10250" max="10250" width="9" style="264" customWidth="1"/>
    <col min="10251" max="10251" width="10.42578125" style="264" bestFit="1" customWidth="1"/>
    <col min="10252" max="10252" width="4.42578125" style="264" customWidth="1"/>
    <col min="10253" max="10253" width="11.42578125" style="264" bestFit="1" customWidth="1"/>
    <col min="10254" max="10254" width="7.28515625" style="264" customWidth="1"/>
    <col min="10255" max="10496" width="8.7109375" style="264"/>
    <col min="10497" max="10497" width="6.28515625" style="264" customWidth="1"/>
    <col min="10498" max="10498" width="11.28515625" style="264" customWidth="1"/>
    <col min="10499" max="10499" width="5.140625" style="264" customWidth="1"/>
    <col min="10500" max="10500" width="10.5703125" style="264" customWidth="1"/>
    <col min="10501" max="10501" width="12.42578125" style="264" customWidth="1"/>
    <col min="10502" max="10503" width="6.28515625" style="264" customWidth="1"/>
    <col min="10504" max="10504" width="3.85546875" style="264" customWidth="1"/>
    <col min="10505" max="10505" width="20.140625" style="264" bestFit="1" customWidth="1"/>
    <col min="10506" max="10506" width="9" style="264" customWidth="1"/>
    <col min="10507" max="10507" width="10.42578125" style="264" bestFit="1" customWidth="1"/>
    <col min="10508" max="10508" width="4.42578125" style="264" customWidth="1"/>
    <col min="10509" max="10509" width="11.42578125" style="264" bestFit="1" customWidth="1"/>
    <col min="10510" max="10510" width="7.28515625" style="264" customWidth="1"/>
    <col min="10511" max="10752" width="8.7109375" style="264"/>
    <col min="10753" max="10753" width="6.28515625" style="264" customWidth="1"/>
    <col min="10754" max="10754" width="11.28515625" style="264" customWidth="1"/>
    <col min="10755" max="10755" width="5.140625" style="264" customWidth="1"/>
    <col min="10756" max="10756" width="10.5703125" style="264" customWidth="1"/>
    <col min="10757" max="10757" width="12.42578125" style="264" customWidth="1"/>
    <col min="10758" max="10759" width="6.28515625" style="264" customWidth="1"/>
    <col min="10760" max="10760" width="3.85546875" style="264" customWidth="1"/>
    <col min="10761" max="10761" width="20.140625" style="264" bestFit="1" customWidth="1"/>
    <col min="10762" max="10762" width="9" style="264" customWidth="1"/>
    <col min="10763" max="10763" width="10.42578125" style="264" bestFit="1" customWidth="1"/>
    <col min="10764" max="10764" width="4.42578125" style="264" customWidth="1"/>
    <col min="10765" max="10765" width="11.42578125" style="264" bestFit="1" customWidth="1"/>
    <col min="10766" max="10766" width="7.28515625" style="264" customWidth="1"/>
    <col min="10767" max="11008" width="8.7109375" style="264"/>
    <col min="11009" max="11009" width="6.28515625" style="264" customWidth="1"/>
    <col min="11010" max="11010" width="11.28515625" style="264" customWidth="1"/>
    <col min="11011" max="11011" width="5.140625" style="264" customWidth="1"/>
    <col min="11012" max="11012" width="10.5703125" style="264" customWidth="1"/>
    <col min="11013" max="11013" width="12.42578125" style="264" customWidth="1"/>
    <col min="11014" max="11015" width="6.28515625" style="264" customWidth="1"/>
    <col min="11016" max="11016" width="3.85546875" style="264" customWidth="1"/>
    <col min="11017" max="11017" width="20.140625" style="264" bestFit="1" customWidth="1"/>
    <col min="11018" max="11018" width="9" style="264" customWidth="1"/>
    <col min="11019" max="11019" width="10.42578125" style="264" bestFit="1" customWidth="1"/>
    <col min="11020" max="11020" width="4.42578125" style="264" customWidth="1"/>
    <col min="11021" max="11021" width="11.42578125" style="264" bestFit="1" customWidth="1"/>
    <col min="11022" max="11022" width="7.28515625" style="264" customWidth="1"/>
    <col min="11023" max="11264" width="8.7109375" style="264"/>
    <col min="11265" max="11265" width="6.28515625" style="264" customWidth="1"/>
    <col min="11266" max="11266" width="11.28515625" style="264" customWidth="1"/>
    <col min="11267" max="11267" width="5.140625" style="264" customWidth="1"/>
    <col min="11268" max="11268" width="10.5703125" style="264" customWidth="1"/>
    <col min="11269" max="11269" width="12.42578125" style="264" customWidth="1"/>
    <col min="11270" max="11271" width="6.28515625" style="264" customWidth="1"/>
    <col min="11272" max="11272" width="3.85546875" style="264" customWidth="1"/>
    <col min="11273" max="11273" width="20.140625" style="264" bestFit="1" customWidth="1"/>
    <col min="11274" max="11274" width="9" style="264" customWidth="1"/>
    <col min="11275" max="11275" width="10.42578125" style="264" bestFit="1" customWidth="1"/>
    <col min="11276" max="11276" width="4.42578125" style="264" customWidth="1"/>
    <col min="11277" max="11277" width="11.42578125" style="264" bestFit="1" customWidth="1"/>
    <col min="11278" max="11278" width="7.28515625" style="264" customWidth="1"/>
    <col min="11279" max="11520" width="8.7109375" style="264"/>
    <col min="11521" max="11521" width="6.28515625" style="264" customWidth="1"/>
    <col min="11522" max="11522" width="11.28515625" style="264" customWidth="1"/>
    <col min="11523" max="11523" width="5.140625" style="264" customWidth="1"/>
    <col min="11524" max="11524" width="10.5703125" style="264" customWidth="1"/>
    <col min="11525" max="11525" width="12.42578125" style="264" customWidth="1"/>
    <col min="11526" max="11527" width="6.28515625" style="264" customWidth="1"/>
    <col min="11528" max="11528" width="3.85546875" style="264" customWidth="1"/>
    <col min="11529" max="11529" width="20.140625" style="264" bestFit="1" customWidth="1"/>
    <col min="11530" max="11530" width="9" style="264" customWidth="1"/>
    <col min="11531" max="11531" width="10.42578125" style="264" bestFit="1" customWidth="1"/>
    <col min="11532" max="11532" width="4.42578125" style="264" customWidth="1"/>
    <col min="11533" max="11533" width="11.42578125" style="264" bestFit="1" customWidth="1"/>
    <col min="11534" max="11534" width="7.28515625" style="264" customWidth="1"/>
    <col min="11535" max="11776" width="8.7109375" style="264"/>
    <col min="11777" max="11777" width="6.28515625" style="264" customWidth="1"/>
    <col min="11778" max="11778" width="11.28515625" style="264" customWidth="1"/>
    <col min="11779" max="11779" width="5.140625" style="264" customWidth="1"/>
    <col min="11780" max="11780" width="10.5703125" style="264" customWidth="1"/>
    <col min="11781" max="11781" width="12.42578125" style="264" customWidth="1"/>
    <col min="11782" max="11783" width="6.28515625" style="264" customWidth="1"/>
    <col min="11784" max="11784" width="3.85546875" style="264" customWidth="1"/>
    <col min="11785" max="11785" width="20.140625" style="264" bestFit="1" customWidth="1"/>
    <col min="11786" max="11786" width="9" style="264" customWidth="1"/>
    <col min="11787" max="11787" width="10.42578125" style="264" bestFit="1" customWidth="1"/>
    <col min="11788" max="11788" width="4.42578125" style="264" customWidth="1"/>
    <col min="11789" max="11789" width="11.42578125" style="264" bestFit="1" customWidth="1"/>
    <col min="11790" max="11790" width="7.28515625" style="264" customWidth="1"/>
    <col min="11791" max="12032" width="8.7109375" style="264"/>
    <col min="12033" max="12033" width="6.28515625" style="264" customWidth="1"/>
    <col min="12034" max="12034" width="11.28515625" style="264" customWidth="1"/>
    <col min="12035" max="12035" width="5.140625" style="264" customWidth="1"/>
    <col min="12036" max="12036" width="10.5703125" style="264" customWidth="1"/>
    <col min="12037" max="12037" width="12.42578125" style="264" customWidth="1"/>
    <col min="12038" max="12039" width="6.28515625" style="264" customWidth="1"/>
    <col min="12040" max="12040" width="3.85546875" style="264" customWidth="1"/>
    <col min="12041" max="12041" width="20.140625" style="264" bestFit="1" customWidth="1"/>
    <col min="12042" max="12042" width="9" style="264" customWidth="1"/>
    <col min="12043" max="12043" width="10.42578125" style="264" bestFit="1" customWidth="1"/>
    <col min="12044" max="12044" width="4.42578125" style="264" customWidth="1"/>
    <col min="12045" max="12045" width="11.42578125" style="264" bestFit="1" customWidth="1"/>
    <col min="12046" max="12046" width="7.28515625" style="264" customWidth="1"/>
    <col min="12047" max="12288" width="8.7109375" style="264"/>
    <col min="12289" max="12289" width="6.28515625" style="264" customWidth="1"/>
    <col min="12290" max="12290" width="11.28515625" style="264" customWidth="1"/>
    <col min="12291" max="12291" width="5.140625" style="264" customWidth="1"/>
    <col min="12292" max="12292" width="10.5703125" style="264" customWidth="1"/>
    <col min="12293" max="12293" width="12.42578125" style="264" customWidth="1"/>
    <col min="12294" max="12295" width="6.28515625" style="264" customWidth="1"/>
    <col min="12296" max="12296" width="3.85546875" style="264" customWidth="1"/>
    <col min="12297" max="12297" width="20.140625" style="264" bestFit="1" customWidth="1"/>
    <col min="12298" max="12298" width="9" style="264" customWidth="1"/>
    <col min="12299" max="12299" width="10.42578125" style="264" bestFit="1" customWidth="1"/>
    <col min="12300" max="12300" width="4.42578125" style="264" customWidth="1"/>
    <col min="12301" max="12301" width="11.42578125" style="264" bestFit="1" customWidth="1"/>
    <col min="12302" max="12302" width="7.28515625" style="264" customWidth="1"/>
    <col min="12303" max="12544" width="8.7109375" style="264"/>
    <col min="12545" max="12545" width="6.28515625" style="264" customWidth="1"/>
    <col min="12546" max="12546" width="11.28515625" style="264" customWidth="1"/>
    <col min="12547" max="12547" width="5.140625" style="264" customWidth="1"/>
    <col min="12548" max="12548" width="10.5703125" style="264" customWidth="1"/>
    <col min="12549" max="12549" width="12.42578125" style="264" customWidth="1"/>
    <col min="12550" max="12551" width="6.28515625" style="264" customWidth="1"/>
    <col min="12552" max="12552" width="3.85546875" style="264" customWidth="1"/>
    <col min="12553" max="12553" width="20.140625" style="264" bestFit="1" customWidth="1"/>
    <col min="12554" max="12554" width="9" style="264" customWidth="1"/>
    <col min="12555" max="12555" width="10.42578125" style="264" bestFit="1" customWidth="1"/>
    <col min="12556" max="12556" width="4.42578125" style="264" customWidth="1"/>
    <col min="12557" max="12557" width="11.42578125" style="264" bestFit="1" customWidth="1"/>
    <col min="12558" max="12558" width="7.28515625" style="264" customWidth="1"/>
    <col min="12559" max="12800" width="8.7109375" style="264"/>
    <col min="12801" max="12801" width="6.28515625" style="264" customWidth="1"/>
    <col min="12802" max="12802" width="11.28515625" style="264" customWidth="1"/>
    <col min="12803" max="12803" width="5.140625" style="264" customWidth="1"/>
    <col min="12804" max="12804" width="10.5703125" style="264" customWidth="1"/>
    <col min="12805" max="12805" width="12.42578125" style="264" customWidth="1"/>
    <col min="12806" max="12807" width="6.28515625" style="264" customWidth="1"/>
    <col min="12808" max="12808" width="3.85546875" style="264" customWidth="1"/>
    <col min="12809" max="12809" width="20.140625" style="264" bestFit="1" customWidth="1"/>
    <col min="12810" max="12810" width="9" style="264" customWidth="1"/>
    <col min="12811" max="12811" width="10.42578125" style="264" bestFit="1" customWidth="1"/>
    <col min="12812" max="12812" width="4.42578125" style="264" customWidth="1"/>
    <col min="12813" max="12813" width="11.42578125" style="264" bestFit="1" customWidth="1"/>
    <col min="12814" max="12814" width="7.28515625" style="264" customWidth="1"/>
    <col min="12815" max="13056" width="8.7109375" style="264"/>
    <col min="13057" max="13057" width="6.28515625" style="264" customWidth="1"/>
    <col min="13058" max="13058" width="11.28515625" style="264" customWidth="1"/>
    <col min="13059" max="13059" width="5.140625" style="264" customWidth="1"/>
    <col min="13060" max="13060" width="10.5703125" style="264" customWidth="1"/>
    <col min="13061" max="13061" width="12.42578125" style="264" customWidth="1"/>
    <col min="13062" max="13063" width="6.28515625" style="264" customWidth="1"/>
    <col min="13064" max="13064" width="3.85546875" style="264" customWidth="1"/>
    <col min="13065" max="13065" width="20.140625" style="264" bestFit="1" customWidth="1"/>
    <col min="13066" max="13066" width="9" style="264" customWidth="1"/>
    <col min="13067" max="13067" width="10.42578125" style="264" bestFit="1" customWidth="1"/>
    <col min="13068" max="13068" width="4.42578125" style="264" customWidth="1"/>
    <col min="13069" max="13069" width="11.42578125" style="264" bestFit="1" customWidth="1"/>
    <col min="13070" max="13070" width="7.28515625" style="264" customWidth="1"/>
    <col min="13071" max="13312" width="8.7109375" style="264"/>
    <col min="13313" max="13313" width="6.28515625" style="264" customWidth="1"/>
    <col min="13314" max="13314" width="11.28515625" style="264" customWidth="1"/>
    <col min="13315" max="13315" width="5.140625" style="264" customWidth="1"/>
    <col min="13316" max="13316" width="10.5703125" style="264" customWidth="1"/>
    <col min="13317" max="13317" width="12.42578125" style="264" customWidth="1"/>
    <col min="13318" max="13319" width="6.28515625" style="264" customWidth="1"/>
    <col min="13320" max="13320" width="3.85546875" style="264" customWidth="1"/>
    <col min="13321" max="13321" width="20.140625" style="264" bestFit="1" customWidth="1"/>
    <col min="13322" max="13322" width="9" style="264" customWidth="1"/>
    <col min="13323" max="13323" width="10.42578125" style="264" bestFit="1" customWidth="1"/>
    <col min="13324" max="13324" width="4.42578125" style="264" customWidth="1"/>
    <col min="13325" max="13325" width="11.42578125" style="264" bestFit="1" customWidth="1"/>
    <col min="13326" max="13326" width="7.28515625" style="264" customWidth="1"/>
    <col min="13327" max="13568" width="8.7109375" style="264"/>
    <col min="13569" max="13569" width="6.28515625" style="264" customWidth="1"/>
    <col min="13570" max="13570" width="11.28515625" style="264" customWidth="1"/>
    <col min="13571" max="13571" width="5.140625" style="264" customWidth="1"/>
    <col min="13572" max="13572" width="10.5703125" style="264" customWidth="1"/>
    <col min="13573" max="13573" width="12.42578125" style="264" customWidth="1"/>
    <col min="13574" max="13575" width="6.28515625" style="264" customWidth="1"/>
    <col min="13576" max="13576" width="3.85546875" style="264" customWidth="1"/>
    <col min="13577" max="13577" width="20.140625" style="264" bestFit="1" customWidth="1"/>
    <col min="13578" max="13578" width="9" style="264" customWidth="1"/>
    <col min="13579" max="13579" width="10.42578125" style="264" bestFit="1" customWidth="1"/>
    <col min="13580" max="13580" width="4.42578125" style="264" customWidth="1"/>
    <col min="13581" max="13581" width="11.42578125" style="264" bestFit="1" customWidth="1"/>
    <col min="13582" max="13582" width="7.28515625" style="264" customWidth="1"/>
    <col min="13583" max="13824" width="8.7109375" style="264"/>
    <col min="13825" max="13825" width="6.28515625" style="264" customWidth="1"/>
    <col min="13826" max="13826" width="11.28515625" style="264" customWidth="1"/>
    <col min="13827" max="13827" width="5.140625" style="264" customWidth="1"/>
    <col min="13828" max="13828" width="10.5703125" style="264" customWidth="1"/>
    <col min="13829" max="13829" width="12.42578125" style="264" customWidth="1"/>
    <col min="13830" max="13831" width="6.28515625" style="264" customWidth="1"/>
    <col min="13832" max="13832" width="3.85546875" style="264" customWidth="1"/>
    <col min="13833" max="13833" width="20.140625" style="264" bestFit="1" customWidth="1"/>
    <col min="13834" max="13834" width="9" style="264" customWidth="1"/>
    <col min="13835" max="13835" width="10.42578125" style="264" bestFit="1" customWidth="1"/>
    <col min="13836" max="13836" width="4.42578125" style="264" customWidth="1"/>
    <col min="13837" max="13837" width="11.42578125" style="264" bestFit="1" customWidth="1"/>
    <col min="13838" max="13838" width="7.28515625" style="264" customWidth="1"/>
    <col min="13839" max="14080" width="8.7109375" style="264"/>
    <col min="14081" max="14081" width="6.28515625" style="264" customWidth="1"/>
    <col min="14082" max="14082" width="11.28515625" style="264" customWidth="1"/>
    <col min="14083" max="14083" width="5.140625" style="264" customWidth="1"/>
    <col min="14084" max="14084" width="10.5703125" style="264" customWidth="1"/>
    <col min="14085" max="14085" width="12.42578125" style="264" customWidth="1"/>
    <col min="14086" max="14087" width="6.28515625" style="264" customWidth="1"/>
    <col min="14088" max="14088" width="3.85546875" style="264" customWidth="1"/>
    <col min="14089" max="14089" width="20.140625" style="264" bestFit="1" customWidth="1"/>
    <col min="14090" max="14090" width="9" style="264" customWidth="1"/>
    <col min="14091" max="14091" width="10.42578125" style="264" bestFit="1" customWidth="1"/>
    <col min="14092" max="14092" width="4.42578125" style="264" customWidth="1"/>
    <col min="14093" max="14093" width="11.42578125" style="264" bestFit="1" customWidth="1"/>
    <col min="14094" max="14094" width="7.28515625" style="264" customWidth="1"/>
    <col min="14095" max="14336" width="8.7109375" style="264"/>
    <col min="14337" max="14337" width="6.28515625" style="264" customWidth="1"/>
    <col min="14338" max="14338" width="11.28515625" style="264" customWidth="1"/>
    <col min="14339" max="14339" width="5.140625" style="264" customWidth="1"/>
    <col min="14340" max="14340" width="10.5703125" style="264" customWidth="1"/>
    <col min="14341" max="14341" width="12.42578125" style="264" customWidth="1"/>
    <col min="14342" max="14343" width="6.28515625" style="264" customWidth="1"/>
    <col min="14344" max="14344" width="3.85546875" style="264" customWidth="1"/>
    <col min="14345" max="14345" width="20.140625" style="264" bestFit="1" customWidth="1"/>
    <col min="14346" max="14346" width="9" style="264" customWidth="1"/>
    <col min="14347" max="14347" width="10.42578125" style="264" bestFit="1" customWidth="1"/>
    <col min="14348" max="14348" width="4.42578125" style="264" customWidth="1"/>
    <col min="14349" max="14349" width="11.42578125" style="264" bestFit="1" customWidth="1"/>
    <col min="14350" max="14350" width="7.28515625" style="264" customWidth="1"/>
    <col min="14351" max="14592" width="8.7109375" style="264"/>
    <col min="14593" max="14593" width="6.28515625" style="264" customWidth="1"/>
    <col min="14594" max="14594" width="11.28515625" style="264" customWidth="1"/>
    <col min="14595" max="14595" width="5.140625" style="264" customWidth="1"/>
    <col min="14596" max="14596" width="10.5703125" style="264" customWidth="1"/>
    <col min="14597" max="14597" width="12.42578125" style="264" customWidth="1"/>
    <col min="14598" max="14599" width="6.28515625" style="264" customWidth="1"/>
    <col min="14600" max="14600" width="3.85546875" style="264" customWidth="1"/>
    <col min="14601" max="14601" width="20.140625" style="264" bestFit="1" customWidth="1"/>
    <col min="14602" max="14602" width="9" style="264" customWidth="1"/>
    <col min="14603" max="14603" width="10.42578125" style="264" bestFit="1" customWidth="1"/>
    <col min="14604" max="14604" width="4.42578125" style="264" customWidth="1"/>
    <col min="14605" max="14605" width="11.42578125" style="264" bestFit="1" customWidth="1"/>
    <col min="14606" max="14606" width="7.28515625" style="264" customWidth="1"/>
    <col min="14607" max="14848" width="8.7109375" style="264"/>
    <col min="14849" max="14849" width="6.28515625" style="264" customWidth="1"/>
    <col min="14850" max="14850" width="11.28515625" style="264" customWidth="1"/>
    <col min="14851" max="14851" width="5.140625" style="264" customWidth="1"/>
    <col min="14852" max="14852" width="10.5703125" style="264" customWidth="1"/>
    <col min="14853" max="14853" width="12.42578125" style="264" customWidth="1"/>
    <col min="14854" max="14855" width="6.28515625" style="264" customWidth="1"/>
    <col min="14856" max="14856" width="3.85546875" style="264" customWidth="1"/>
    <col min="14857" max="14857" width="20.140625" style="264" bestFit="1" customWidth="1"/>
    <col min="14858" max="14858" width="9" style="264" customWidth="1"/>
    <col min="14859" max="14859" width="10.42578125" style="264" bestFit="1" customWidth="1"/>
    <col min="14860" max="14860" width="4.42578125" style="264" customWidth="1"/>
    <col min="14861" max="14861" width="11.42578125" style="264" bestFit="1" customWidth="1"/>
    <col min="14862" max="14862" width="7.28515625" style="264" customWidth="1"/>
    <col min="14863" max="15104" width="8.7109375" style="264"/>
    <col min="15105" max="15105" width="6.28515625" style="264" customWidth="1"/>
    <col min="15106" max="15106" width="11.28515625" style="264" customWidth="1"/>
    <col min="15107" max="15107" width="5.140625" style="264" customWidth="1"/>
    <col min="15108" max="15108" width="10.5703125" style="264" customWidth="1"/>
    <col min="15109" max="15109" width="12.42578125" style="264" customWidth="1"/>
    <col min="15110" max="15111" width="6.28515625" style="264" customWidth="1"/>
    <col min="15112" max="15112" width="3.85546875" style="264" customWidth="1"/>
    <col min="15113" max="15113" width="20.140625" style="264" bestFit="1" customWidth="1"/>
    <col min="15114" max="15114" width="9" style="264" customWidth="1"/>
    <col min="15115" max="15115" width="10.42578125" style="264" bestFit="1" customWidth="1"/>
    <col min="15116" max="15116" width="4.42578125" style="264" customWidth="1"/>
    <col min="15117" max="15117" width="11.42578125" style="264" bestFit="1" customWidth="1"/>
    <col min="15118" max="15118" width="7.28515625" style="264" customWidth="1"/>
    <col min="15119" max="15360" width="8.7109375" style="264"/>
    <col min="15361" max="15361" width="6.28515625" style="264" customWidth="1"/>
    <col min="15362" max="15362" width="11.28515625" style="264" customWidth="1"/>
    <col min="15363" max="15363" width="5.140625" style="264" customWidth="1"/>
    <col min="15364" max="15364" width="10.5703125" style="264" customWidth="1"/>
    <col min="15365" max="15365" width="12.42578125" style="264" customWidth="1"/>
    <col min="15366" max="15367" width="6.28515625" style="264" customWidth="1"/>
    <col min="15368" max="15368" width="3.85546875" style="264" customWidth="1"/>
    <col min="15369" max="15369" width="20.140625" style="264" bestFit="1" customWidth="1"/>
    <col min="15370" max="15370" width="9" style="264" customWidth="1"/>
    <col min="15371" max="15371" width="10.42578125" style="264" bestFit="1" customWidth="1"/>
    <col min="15372" max="15372" width="4.42578125" style="264" customWidth="1"/>
    <col min="15373" max="15373" width="11.42578125" style="264" bestFit="1" customWidth="1"/>
    <col min="15374" max="15374" width="7.28515625" style="264" customWidth="1"/>
    <col min="15375" max="15616" width="8.7109375" style="264"/>
    <col min="15617" max="15617" width="6.28515625" style="264" customWidth="1"/>
    <col min="15618" max="15618" width="11.28515625" style="264" customWidth="1"/>
    <col min="15619" max="15619" width="5.140625" style="264" customWidth="1"/>
    <col min="15620" max="15620" width="10.5703125" style="264" customWidth="1"/>
    <col min="15621" max="15621" width="12.42578125" style="264" customWidth="1"/>
    <col min="15622" max="15623" width="6.28515625" style="264" customWidth="1"/>
    <col min="15624" max="15624" width="3.85546875" style="264" customWidth="1"/>
    <col min="15625" max="15625" width="20.140625" style="264" bestFit="1" customWidth="1"/>
    <col min="15626" max="15626" width="9" style="264" customWidth="1"/>
    <col min="15627" max="15627" width="10.42578125" style="264" bestFit="1" customWidth="1"/>
    <col min="15628" max="15628" width="4.42578125" style="264" customWidth="1"/>
    <col min="15629" max="15629" width="11.42578125" style="264" bestFit="1" customWidth="1"/>
    <col min="15630" max="15630" width="7.28515625" style="264" customWidth="1"/>
    <col min="15631" max="15872" width="8.7109375" style="264"/>
    <col min="15873" max="15873" width="6.28515625" style="264" customWidth="1"/>
    <col min="15874" max="15874" width="11.28515625" style="264" customWidth="1"/>
    <col min="15875" max="15875" width="5.140625" style="264" customWidth="1"/>
    <col min="15876" max="15876" width="10.5703125" style="264" customWidth="1"/>
    <col min="15877" max="15877" width="12.42578125" style="264" customWidth="1"/>
    <col min="15878" max="15879" width="6.28515625" style="264" customWidth="1"/>
    <col min="15880" max="15880" width="3.85546875" style="264" customWidth="1"/>
    <col min="15881" max="15881" width="20.140625" style="264" bestFit="1" customWidth="1"/>
    <col min="15882" max="15882" width="9" style="264" customWidth="1"/>
    <col min="15883" max="15883" width="10.42578125" style="264" bestFit="1" customWidth="1"/>
    <col min="15884" max="15884" width="4.42578125" style="264" customWidth="1"/>
    <col min="15885" max="15885" width="11.42578125" style="264" bestFit="1" customWidth="1"/>
    <col min="15886" max="15886" width="7.28515625" style="264" customWidth="1"/>
    <col min="15887" max="16128" width="8.7109375" style="264"/>
    <col min="16129" max="16129" width="6.28515625" style="264" customWidth="1"/>
    <col min="16130" max="16130" width="11.28515625" style="264" customWidth="1"/>
    <col min="16131" max="16131" width="5.140625" style="264" customWidth="1"/>
    <col min="16132" max="16132" width="10.5703125" style="264" customWidth="1"/>
    <col min="16133" max="16133" width="12.42578125" style="264" customWidth="1"/>
    <col min="16134" max="16135" width="6.28515625" style="264" customWidth="1"/>
    <col min="16136" max="16136" width="3.85546875" style="264" customWidth="1"/>
    <col min="16137" max="16137" width="20.140625" style="264" bestFit="1" customWidth="1"/>
    <col min="16138" max="16138" width="9" style="264" customWidth="1"/>
    <col min="16139" max="16139" width="10.42578125" style="264" bestFit="1" customWidth="1"/>
    <col min="16140" max="16140" width="4.42578125" style="264" customWidth="1"/>
    <col min="16141" max="16141" width="11.42578125" style="264" bestFit="1" customWidth="1"/>
    <col min="16142" max="16142" width="7.28515625" style="264" customWidth="1"/>
    <col min="16143" max="16384" width="8.7109375" style="264"/>
  </cols>
  <sheetData>
    <row r="1" spans="1:14" x14ac:dyDescent="0.2">
      <c r="L1" s="208" t="s">
        <v>376</v>
      </c>
      <c r="M1" s="232"/>
      <c r="N1" s="209"/>
    </row>
    <row r="2" spans="1:14" x14ac:dyDescent="0.2">
      <c r="A2" s="210" t="s">
        <v>377</v>
      </c>
      <c r="B2" s="211"/>
      <c r="L2" s="210" t="s">
        <v>377</v>
      </c>
      <c r="M2" s="233"/>
      <c r="N2" s="211"/>
    </row>
    <row r="3" spans="1:14" x14ac:dyDescent="0.2">
      <c r="A3" s="212" t="s">
        <v>378</v>
      </c>
      <c r="B3" s="212" t="s">
        <v>379</v>
      </c>
      <c r="C3" s="212" t="s">
        <v>380</v>
      </c>
      <c r="D3" s="213"/>
      <c r="E3" s="213"/>
      <c r="F3" s="213"/>
      <c r="G3" s="213"/>
      <c r="H3" s="213"/>
      <c r="I3" s="214" t="s">
        <v>381</v>
      </c>
      <c r="J3" s="215"/>
      <c r="K3" s="214" t="s">
        <v>382</v>
      </c>
      <c r="L3" s="215"/>
      <c r="M3" s="234" t="s">
        <v>383</v>
      </c>
      <c r="N3" s="215"/>
    </row>
    <row r="4" spans="1:14" x14ac:dyDescent="0.2">
      <c r="A4" s="216" t="s">
        <v>384</v>
      </c>
      <c r="B4" s="217" t="s">
        <v>385</v>
      </c>
      <c r="C4" s="217" t="s">
        <v>386</v>
      </c>
      <c r="D4" s="218"/>
      <c r="E4" s="218"/>
      <c r="F4" s="218"/>
      <c r="G4" s="218"/>
      <c r="H4" s="218"/>
      <c r="I4" s="219" t="s">
        <v>2482</v>
      </c>
      <c r="J4" s="220"/>
      <c r="K4" s="219" t="s">
        <v>2483</v>
      </c>
      <c r="L4" s="220"/>
      <c r="M4" s="231">
        <v>1002013.84</v>
      </c>
      <c r="N4" s="221">
        <f>VLOOKUP(A4,[1]Bal032022!A:N,14,0)</f>
        <v>0</v>
      </c>
    </row>
    <row r="5" spans="1:14" x14ac:dyDescent="0.2">
      <c r="A5" s="216" t="s">
        <v>389</v>
      </c>
      <c r="B5" s="217" t="s">
        <v>390</v>
      </c>
      <c r="C5" s="210" t="s">
        <v>377</v>
      </c>
      <c r="D5" s="217" t="s">
        <v>391</v>
      </c>
      <c r="E5" s="218"/>
      <c r="F5" s="218"/>
      <c r="G5" s="218"/>
      <c r="H5" s="218"/>
      <c r="I5" s="219" t="s">
        <v>2484</v>
      </c>
      <c r="J5" s="220"/>
      <c r="K5" s="219" t="s">
        <v>2485</v>
      </c>
      <c r="L5" s="220"/>
      <c r="M5" s="231">
        <v>947491.86</v>
      </c>
      <c r="N5" s="221">
        <f>VLOOKUP(A5,[1]Bal032022!A:N,14,0)</f>
        <v>0</v>
      </c>
    </row>
    <row r="6" spans="1:14" x14ac:dyDescent="0.2">
      <c r="A6" s="216" t="s">
        <v>393</v>
      </c>
      <c r="B6" s="217" t="s">
        <v>394</v>
      </c>
      <c r="C6" s="210" t="s">
        <v>377</v>
      </c>
      <c r="D6" s="217" t="s">
        <v>395</v>
      </c>
      <c r="E6" s="218"/>
      <c r="F6" s="218"/>
      <c r="G6" s="218"/>
      <c r="H6" s="218"/>
      <c r="I6" s="219" t="s">
        <v>2486</v>
      </c>
      <c r="J6" s="220"/>
      <c r="K6" s="219" t="s">
        <v>2487</v>
      </c>
      <c r="L6" s="220"/>
      <c r="M6" s="231">
        <v>1340165.1000000001</v>
      </c>
      <c r="N6" s="221">
        <f>VLOOKUP(A6,[1]Bal032022!A:N,14,0)</f>
        <v>0</v>
      </c>
    </row>
    <row r="7" spans="1:14" x14ac:dyDescent="0.2">
      <c r="A7" s="216" t="s">
        <v>398</v>
      </c>
      <c r="B7" s="217" t="s">
        <v>399</v>
      </c>
      <c r="C7" s="210" t="s">
        <v>377</v>
      </c>
      <c r="D7" s="217" t="s">
        <v>395</v>
      </c>
      <c r="E7" s="218"/>
      <c r="F7" s="218"/>
      <c r="G7" s="218"/>
      <c r="H7" s="218"/>
      <c r="I7" s="219" t="s">
        <v>2486</v>
      </c>
      <c r="J7" s="220"/>
      <c r="K7" s="219" t="s">
        <v>2487</v>
      </c>
      <c r="L7" s="220"/>
      <c r="M7" s="231">
        <v>1340165.1000000001</v>
      </c>
      <c r="N7" s="221">
        <f>VLOOKUP(A7,[1]Bal032022!A:N,14,0)</f>
        <v>0</v>
      </c>
    </row>
    <row r="8" spans="1:14" x14ac:dyDescent="0.2">
      <c r="A8" s="216" t="s">
        <v>400</v>
      </c>
      <c r="B8" s="217" t="s">
        <v>401</v>
      </c>
      <c r="C8" s="210" t="s">
        <v>377</v>
      </c>
      <c r="D8" s="217" t="s">
        <v>402</v>
      </c>
      <c r="E8" s="218"/>
      <c r="F8" s="218"/>
      <c r="G8" s="218"/>
      <c r="H8" s="218"/>
      <c r="I8" s="219" t="s">
        <v>403</v>
      </c>
      <c r="J8" s="220"/>
      <c r="K8" s="219" t="s">
        <v>403</v>
      </c>
      <c r="L8" s="220"/>
      <c r="M8" s="231">
        <v>0</v>
      </c>
      <c r="N8" s="221">
        <f>VLOOKUP(A8,[1]Bal032022!A:N,14,0)</f>
        <v>0</v>
      </c>
    </row>
    <row r="9" spans="1:14" x14ac:dyDescent="0.2">
      <c r="A9" s="222" t="s">
        <v>404</v>
      </c>
      <c r="B9" s="223" t="s">
        <v>405</v>
      </c>
      <c r="C9" s="210" t="s">
        <v>377</v>
      </c>
      <c r="D9" s="223" t="s">
        <v>406</v>
      </c>
      <c r="E9" s="224"/>
      <c r="F9" s="224"/>
      <c r="G9" s="224"/>
      <c r="H9" s="224"/>
      <c r="I9" s="225" t="s">
        <v>403</v>
      </c>
      <c r="J9" s="226"/>
      <c r="K9" s="225" t="s">
        <v>403</v>
      </c>
      <c r="L9" s="226"/>
      <c r="M9" s="235">
        <v>0</v>
      </c>
      <c r="N9" s="221">
        <f>VLOOKUP(A9,[1]Bal032022!A:N,14,0)</f>
        <v>0</v>
      </c>
    </row>
    <row r="10" spans="1:14" x14ac:dyDescent="0.2">
      <c r="A10" s="227" t="s">
        <v>377</v>
      </c>
      <c r="B10" s="228" t="s">
        <v>377</v>
      </c>
      <c r="C10" s="210" t="s">
        <v>377</v>
      </c>
      <c r="D10" s="228" t="s">
        <v>377</v>
      </c>
      <c r="E10" s="229"/>
      <c r="F10" s="229"/>
      <c r="G10" s="229"/>
      <c r="H10" s="229"/>
      <c r="I10" s="229"/>
      <c r="J10" s="229"/>
      <c r="K10" s="229"/>
      <c r="L10" s="229"/>
      <c r="M10" s="233"/>
      <c r="N10" s="221"/>
    </row>
    <row r="11" spans="1:14" x14ac:dyDescent="0.2">
      <c r="A11" s="216" t="s">
        <v>407</v>
      </c>
      <c r="B11" s="217" t="s">
        <v>408</v>
      </c>
      <c r="C11" s="210" t="s">
        <v>377</v>
      </c>
      <c r="D11" s="217" t="s">
        <v>409</v>
      </c>
      <c r="E11" s="218"/>
      <c r="F11" s="218"/>
      <c r="G11" s="218"/>
      <c r="H11" s="218"/>
      <c r="I11" s="219" t="s">
        <v>2488</v>
      </c>
      <c r="J11" s="220"/>
      <c r="K11" s="219" t="s">
        <v>2489</v>
      </c>
      <c r="L11" s="220"/>
      <c r="M11" s="231">
        <v>-151514.31</v>
      </c>
      <c r="N11" s="221">
        <f>VLOOKUP(A11,[1]Bal032022!A:N,14,0)</f>
        <v>0</v>
      </c>
    </row>
    <row r="12" spans="1:14" x14ac:dyDescent="0.2">
      <c r="A12" s="222" t="s">
        <v>412</v>
      </c>
      <c r="B12" s="223" t="s">
        <v>413</v>
      </c>
      <c r="C12" s="210" t="s">
        <v>377</v>
      </c>
      <c r="D12" s="223" t="s">
        <v>414</v>
      </c>
      <c r="E12" s="224"/>
      <c r="F12" s="224"/>
      <c r="G12" s="224"/>
      <c r="H12" s="224"/>
      <c r="I12" s="225" t="s">
        <v>2490</v>
      </c>
      <c r="J12" s="226"/>
      <c r="K12" s="225" t="s">
        <v>2491</v>
      </c>
      <c r="L12" s="226"/>
      <c r="M12" s="235">
        <v>-156203.89000000001</v>
      </c>
      <c r="N12" s="221">
        <f>VLOOKUP(A12,[1]Bal032022!A:N,14,0)</f>
        <v>0</v>
      </c>
    </row>
    <row r="13" spans="1:14" x14ac:dyDescent="0.2">
      <c r="A13" s="222" t="s">
        <v>417</v>
      </c>
      <c r="B13" s="223" t="s">
        <v>418</v>
      </c>
      <c r="C13" s="210" t="s">
        <v>377</v>
      </c>
      <c r="D13" s="223" t="s">
        <v>419</v>
      </c>
      <c r="E13" s="224"/>
      <c r="F13" s="224"/>
      <c r="G13" s="224"/>
      <c r="H13" s="224"/>
      <c r="I13" s="225" t="s">
        <v>2492</v>
      </c>
      <c r="J13" s="226"/>
      <c r="K13" s="225" t="s">
        <v>2493</v>
      </c>
      <c r="L13" s="226"/>
      <c r="M13" s="235">
        <v>4809.4799999999996</v>
      </c>
      <c r="N13" s="221">
        <f>VLOOKUP(A13,[1]Bal032022!A:N,14,0)</f>
        <v>0</v>
      </c>
    </row>
    <row r="14" spans="1:14" x14ac:dyDescent="0.2">
      <c r="A14" s="222" t="s">
        <v>422</v>
      </c>
      <c r="B14" s="223" t="s">
        <v>423</v>
      </c>
      <c r="C14" s="210" t="s">
        <v>377</v>
      </c>
      <c r="D14" s="223" t="s">
        <v>424</v>
      </c>
      <c r="E14" s="224"/>
      <c r="F14" s="224"/>
      <c r="G14" s="224"/>
      <c r="H14" s="224"/>
      <c r="I14" s="225" t="s">
        <v>425</v>
      </c>
      <c r="J14" s="226"/>
      <c r="K14" s="225" t="s">
        <v>426</v>
      </c>
      <c r="L14" s="226"/>
      <c r="M14" s="235">
        <v>-59.95</v>
      </c>
      <c r="N14" s="221">
        <f>VLOOKUP(A14,[1]Bal032022!A:N,14,0)</f>
        <v>0</v>
      </c>
    </row>
    <row r="15" spans="1:14" x14ac:dyDescent="0.2">
      <c r="A15" s="222" t="s">
        <v>427</v>
      </c>
      <c r="B15" s="223" t="s">
        <v>428</v>
      </c>
      <c r="C15" s="210" t="s">
        <v>377</v>
      </c>
      <c r="D15" s="223" t="s">
        <v>429</v>
      </c>
      <c r="E15" s="224"/>
      <c r="F15" s="224"/>
      <c r="G15" s="224"/>
      <c r="H15" s="224"/>
      <c r="I15" s="225" t="s">
        <v>425</v>
      </c>
      <c r="J15" s="226"/>
      <c r="K15" s="225" t="s">
        <v>426</v>
      </c>
      <c r="L15" s="226"/>
      <c r="M15" s="235">
        <v>-59.95</v>
      </c>
      <c r="N15" s="221">
        <f>VLOOKUP(A15,[1]Bal032022!A:N,14,0)</f>
        <v>0</v>
      </c>
    </row>
    <row r="16" spans="1:14" x14ac:dyDescent="0.2">
      <c r="A16" s="227" t="s">
        <v>377</v>
      </c>
      <c r="B16" s="228" t="s">
        <v>377</v>
      </c>
      <c r="C16" s="210" t="s">
        <v>377</v>
      </c>
      <c r="D16" s="228" t="s">
        <v>377</v>
      </c>
      <c r="E16" s="229"/>
      <c r="F16" s="229"/>
      <c r="G16" s="229"/>
      <c r="H16" s="229"/>
      <c r="I16" s="229"/>
      <c r="J16" s="229"/>
      <c r="K16" s="229"/>
      <c r="L16" s="229"/>
      <c r="M16" s="233"/>
      <c r="N16" s="221"/>
    </row>
    <row r="17" spans="1:16" x14ac:dyDescent="0.2">
      <c r="A17" s="216" t="s">
        <v>432</v>
      </c>
      <c r="B17" s="217" t="s">
        <v>433</v>
      </c>
      <c r="C17" s="210" t="s">
        <v>377</v>
      </c>
      <c r="D17" s="217" t="s">
        <v>434</v>
      </c>
      <c r="E17" s="218"/>
      <c r="F17" s="218"/>
      <c r="G17" s="218"/>
      <c r="H17" s="218"/>
      <c r="I17" s="219" t="s">
        <v>2494</v>
      </c>
      <c r="J17" s="220"/>
      <c r="K17" s="219" t="s">
        <v>2495</v>
      </c>
      <c r="L17" s="220"/>
      <c r="M17" s="231">
        <v>344.22</v>
      </c>
      <c r="N17" s="221">
        <f>VLOOKUP(A17,[1]Bal032022!A:N,14,0)</f>
        <v>0</v>
      </c>
    </row>
    <row r="18" spans="1:16" x14ac:dyDescent="0.2">
      <c r="A18" s="222" t="s">
        <v>437</v>
      </c>
      <c r="B18" s="223" t="s">
        <v>438</v>
      </c>
      <c r="C18" s="210" t="s">
        <v>377</v>
      </c>
      <c r="D18" s="223" t="s">
        <v>439</v>
      </c>
      <c r="E18" s="224"/>
      <c r="F18" s="224"/>
      <c r="G18" s="224"/>
      <c r="H18" s="224"/>
      <c r="I18" s="225" t="s">
        <v>2496</v>
      </c>
      <c r="J18" s="226"/>
      <c r="K18" s="225" t="s">
        <v>2496</v>
      </c>
      <c r="L18" s="226"/>
      <c r="M18" s="235">
        <v>0</v>
      </c>
      <c r="N18" s="221" t="e">
        <f>VLOOKUP(A18,[1]Bal032022!A:N,14,0)</f>
        <v>#N/A</v>
      </c>
    </row>
    <row r="19" spans="1:16" x14ac:dyDescent="0.2">
      <c r="A19" s="222" t="s">
        <v>2497</v>
      </c>
      <c r="B19" s="223" t="s">
        <v>2498</v>
      </c>
      <c r="C19" s="210" t="s">
        <v>377</v>
      </c>
      <c r="D19" s="223" t="s">
        <v>2499</v>
      </c>
      <c r="E19" s="224"/>
      <c r="F19" s="224"/>
      <c r="G19" s="224"/>
      <c r="H19" s="224"/>
      <c r="I19" s="225" t="s">
        <v>2442</v>
      </c>
      <c r="J19" s="226"/>
      <c r="K19" s="225" t="s">
        <v>2442</v>
      </c>
      <c r="L19" s="226"/>
      <c r="M19" s="235">
        <v>0</v>
      </c>
      <c r="N19" s="221" t="e">
        <f>VLOOKUP(A19,[1]Bal032022!A:N,14,0)</f>
        <v>#N/A</v>
      </c>
    </row>
    <row r="20" spans="1:16" x14ac:dyDescent="0.2">
      <c r="A20" s="222" t="s">
        <v>441</v>
      </c>
      <c r="B20" s="223" t="s">
        <v>442</v>
      </c>
      <c r="C20" s="210" t="s">
        <v>377</v>
      </c>
      <c r="D20" s="223" t="s">
        <v>443</v>
      </c>
      <c r="E20" s="224"/>
      <c r="F20" s="224"/>
      <c r="G20" s="224"/>
      <c r="H20" s="224"/>
      <c r="I20" s="225" t="s">
        <v>2500</v>
      </c>
      <c r="J20" s="226"/>
      <c r="K20" s="225" t="s">
        <v>2501</v>
      </c>
      <c r="L20" s="226"/>
      <c r="M20" s="235">
        <v>344.22</v>
      </c>
      <c r="N20" s="221" t="e">
        <f>VLOOKUP(A20,[1]Bal032022!A:N,14,0)</f>
        <v>#N/A</v>
      </c>
    </row>
    <row r="21" spans="1:16" x14ac:dyDescent="0.2">
      <c r="A21" s="222" t="s">
        <v>2502</v>
      </c>
      <c r="B21" s="223" t="s">
        <v>2503</v>
      </c>
      <c r="C21" s="210" t="s">
        <v>377</v>
      </c>
      <c r="D21" s="223" t="s">
        <v>511</v>
      </c>
      <c r="E21" s="224"/>
      <c r="F21" s="224"/>
      <c r="G21" s="224"/>
      <c r="H21" s="224"/>
      <c r="I21" s="225" t="s">
        <v>2504</v>
      </c>
      <c r="J21" s="226"/>
      <c r="K21" s="225" t="s">
        <v>2504</v>
      </c>
      <c r="L21" s="226"/>
      <c r="M21" s="235">
        <v>0</v>
      </c>
      <c r="N21" s="221" t="e">
        <f>VLOOKUP(A21,[1]Bal032022!A:N,14,0)</f>
        <v>#N/A</v>
      </c>
    </row>
    <row r="22" spans="1:16" x14ac:dyDescent="0.2">
      <c r="A22" s="222" t="s">
        <v>2505</v>
      </c>
      <c r="B22" s="223" t="s">
        <v>2506</v>
      </c>
      <c r="C22" s="210" t="s">
        <v>377</v>
      </c>
      <c r="D22" s="223" t="s">
        <v>2507</v>
      </c>
      <c r="E22" s="224"/>
      <c r="F22" s="224"/>
      <c r="G22" s="224"/>
      <c r="H22" s="224"/>
      <c r="I22" s="225" t="s">
        <v>2508</v>
      </c>
      <c r="J22" s="226"/>
      <c r="K22" s="225" t="s">
        <v>2508</v>
      </c>
      <c r="L22" s="226"/>
      <c r="M22" s="235">
        <v>0</v>
      </c>
      <c r="N22" s="221" t="e">
        <f>VLOOKUP(A22,[1]Bal032022!A:N,14,0)</f>
        <v>#N/A</v>
      </c>
    </row>
    <row r="23" spans="1:16" x14ac:dyDescent="0.2">
      <c r="A23" s="222" t="s">
        <v>2509</v>
      </c>
      <c r="B23" s="223" t="s">
        <v>2510</v>
      </c>
      <c r="C23" s="210" t="s">
        <v>377</v>
      </c>
      <c r="D23" s="223" t="s">
        <v>2511</v>
      </c>
      <c r="E23" s="224"/>
      <c r="F23" s="224"/>
      <c r="G23" s="224"/>
      <c r="H23" s="224"/>
      <c r="I23" s="225" t="s">
        <v>2512</v>
      </c>
      <c r="J23" s="226"/>
      <c r="K23" s="225" t="s">
        <v>2512</v>
      </c>
      <c r="L23" s="226"/>
      <c r="M23" s="235">
        <v>0</v>
      </c>
      <c r="N23" s="221" t="e">
        <f>VLOOKUP(A23,[1]Bal032022!A:N,14,0)</f>
        <v>#N/A</v>
      </c>
    </row>
    <row r="24" spans="1:16" x14ac:dyDescent="0.2">
      <c r="A24" s="227" t="s">
        <v>377</v>
      </c>
      <c r="B24" s="228" t="s">
        <v>377</v>
      </c>
      <c r="C24" s="210" t="s">
        <v>377</v>
      </c>
      <c r="D24" s="228" t="s">
        <v>377</v>
      </c>
      <c r="E24" s="229"/>
      <c r="F24" s="229"/>
      <c r="G24" s="229"/>
      <c r="H24" s="229"/>
      <c r="I24" s="229"/>
      <c r="J24" s="229"/>
      <c r="K24" s="229"/>
      <c r="L24" s="229"/>
      <c r="M24" s="233"/>
      <c r="N24" s="221"/>
    </row>
    <row r="25" spans="1:16" x14ac:dyDescent="0.2">
      <c r="A25" s="216" t="s">
        <v>446</v>
      </c>
      <c r="B25" s="217" t="s">
        <v>447</v>
      </c>
      <c r="C25" s="210" t="s">
        <v>377</v>
      </c>
      <c r="D25" s="217" t="s">
        <v>448</v>
      </c>
      <c r="E25" s="218"/>
      <c r="F25" s="218"/>
      <c r="G25" s="218"/>
      <c r="H25" s="218"/>
      <c r="I25" s="219" t="s">
        <v>2513</v>
      </c>
      <c r="J25" s="220"/>
      <c r="K25" s="219" t="s">
        <v>2514</v>
      </c>
      <c r="L25" s="220"/>
      <c r="M25" s="231">
        <v>-209376.69</v>
      </c>
      <c r="N25" s="221">
        <f>VLOOKUP(A25,[1]Bal032022!A:N,14,0)</f>
        <v>0</v>
      </c>
    </row>
    <row r="26" spans="1:16" x14ac:dyDescent="0.2">
      <c r="A26" s="222" t="s">
        <v>451</v>
      </c>
      <c r="B26" s="223" t="s">
        <v>452</v>
      </c>
      <c r="C26" s="210" t="s">
        <v>377</v>
      </c>
      <c r="D26" s="223" t="s">
        <v>453</v>
      </c>
      <c r="E26" s="224"/>
      <c r="F26" s="224"/>
      <c r="G26" s="224"/>
      <c r="H26" s="224"/>
      <c r="I26" s="225" t="s">
        <v>2515</v>
      </c>
      <c r="J26" s="226"/>
      <c r="K26" s="225" t="s">
        <v>2516</v>
      </c>
      <c r="L26" s="226"/>
      <c r="M26" s="235">
        <v>-679996.29</v>
      </c>
      <c r="N26" s="221">
        <f>VLOOKUP(A26,[1]Bal032022!A:N,14,0)</f>
        <v>0</v>
      </c>
    </row>
    <row r="27" spans="1:16" x14ac:dyDescent="0.2">
      <c r="A27" s="222" t="s">
        <v>456</v>
      </c>
      <c r="B27" s="223" t="s">
        <v>457</v>
      </c>
      <c r="C27" s="210" t="s">
        <v>377</v>
      </c>
      <c r="D27" s="223" t="s">
        <v>458</v>
      </c>
      <c r="E27" s="224"/>
      <c r="F27" s="224"/>
      <c r="G27" s="224"/>
      <c r="H27" s="224"/>
      <c r="I27" s="225" t="s">
        <v>2517</v>
      </c>
      <c r="J27" s="226"/>
      <c r="K27" s="225" t="s">
        <v>425</v>
      </c>
      <c r="L27" s="226"/>
      <c r="M27" s="235">
        <v>831.55</v>
      </c>
      <c r="N27" s="221">
        <f>VLOOKUP(A27,[1]Bal032022!A:N,14,0)</f>
        <v>0</v>
      </c>
    </row>
    <row r="28" spans="1:16" x14ac:dyDescent="0.2">
      <c r="A28" s="222" t="s">
        <v>460</v>
      </c>
      <c r="B28" s="223" t="s">
        <v>461</v>
      </c>
      <c r="C28" s="210" t="s">
        <v>377</v>
      </c>
      <c r="D28" s="223" t="s">
        <v>462</v>
      </c>
      <c r="E28" s="224"/>
      <c r="F28" s="224"/>
      <c r="G28" s="224"/>
      <c r="H28" s="224"/>
      <c r="I28" s="225" t="s">
        <v>2518</v>
      </c>
      <c r="J28" s="226"/>
      <c r="K28" s="225" t="s">
        <v>2519</v>
      </c>
      <c r="L28" s="226"/>
      <c r="M28" s="235">
        <v>10735.42</v>
      </c>
      <c r="N28" s="221">
        <f>VLOOKUP(A28,[1]Bal032022!A:N,14,0)</f>
        <v>0</v>
      </c>
    </row>
    <row r="29" spans="1:16" x14ac:dyDescent="0.2">
      <c r="A29" s="222" t="s">
        <v>465</v>
      </c>
      <c r="B29" s="223" t="s">
        <v>466</v>
      </c>
      <c r="C29" s="210" t="s">
        <v>377</v>
      </c>
      <c r="D29" s="223" t="s">
        <v>467</v>
      </c>
      <c r="E29" s="224"/>
      <c r="F29" s="224"/>
      <c r="G29" s="224"/>
      <c r="H29" s="224"/>
      <c r="I29" s="225" t="s">
        <v>2520</v>
      </c>
      <c r="J29" s="226"/>
      <c r="K29" s="225" t="s">
        <v>2521</v>
      </c>
      <c r="L29" s="226"/>
      <c r="M29" s="235">
        <v>446639.6</v>
      </c>
      <c r="N29" s="221">
        <f>VLOOKUP(A29,[1]Bal032022!A:N,14,0)</f>
        <v>0</v>
      </c>
    </row>
    <row r="30" spans="1:16" x14ac:dyDescent="0.2">
      <c r="A30" s="222" t="s">
        <v>470</v>
      </c>
      <c r="B30" s="223" t="s">
        <v>471</v>
      </c>
      <c r="C30" s="210" t="s">
        <v>377</v>
      </c>
      <c r="D30" s="223" t="s">
        <v>472</v>
      </c>
      <c r="E30" s="224"/>
      <c r="F30" s="224"/>
      <c r="G30" s="224"/>
      <c r="H30" s="224"/>
      <c r="I30" s="225" t="s">
        <v>2522</v>
      </c>
      <c r="J30" s="226"/>
      <c r="K30" s="225" t="s">
        <v>2523</v>
      </c>
      <c r="L30" s="226"/>
      <c r="M30" s="235">
        <v>12413.03</v>
      </c>
      <c r="N30" s="221">
        <f>VLOOKUP(A30,[1]Bal032022!A:N,14,0)</f>
        <v>0</v>
      </c>
    </row>
    <row r="31" spans="1:16" x14ac:dyDescent="0.2">
      <c r="A31" s="227" t="s">
        <v>377</v>
      </c>
      <c r="B31" s="228" t="s">
        <v>377</v>
      </c>
      <c r="C31" s="210" t="s">
        <v>377</v>
      </c>
      <c r="D31" s="228" t="s">
        <v>377</v>
      </c>
      <c r="E31" s="229"/>
      <c r="F31" s="229"/>
      <c r="G31" s="229"/>
      <c r="H31" s="229"/>
      <c r="I31" s="229"/>
      <c r="J31" s="229"/>
      <c r="K31" s="229"/>
      <c r="L31" s="229"/>
      <c r="M31" s="233"/>
      <c r="N31" s="221"/>
    </row>
    <row r="32" spans="1:16" x14ac:dyDescent="0.2">
      <c r="A32" s="216" t="s">
        <v>475</v>
      </c>
      <c r="B32" s="217" t="s">
        <v>476</v>
      </c>
      <c r="C32" s="210" t="s">
        <v>377</v>
      </c>
      <c r="D32" s="217" t="s">
        <v>477</v>
      </c>
      <c r="E32" s="218"/>
      <c r="F32" s="218"/>
      <c r="G32" s="218"/>
      <c r="H32" s="218"/>
      <c r="I32" s="219" t="s">
        <v>2524</v>
      </c>
      <c r="J32" s="220"/>
      <c r="K32" s="219" t="s">
        <v>2525</v>
      </c>
      <c r="L32" s="220"/>
      <c r="M32" s="231">
        <v>1700711.88</v>
      </c>
      <c r="N32" s="221">
        <f>VLOOKUP(A32,[1]Bal032022!A:N,14,0)</f>
        <v>0</v>
      </c>
      <c r="P32" s="264">
        <f>2603237.08-1700711.88</f>
        <v>902525.20000000019</v>
      </c>
    </row>
    <row r="33" spans="1:14" x14ac:dyDescent="0.2">
      <c r="A33" s="222" t="s">
        <v>480</v>
      </c>
      <c r="B33" s="223" t="s">
        <v>481</v>
      </c>
      <c r="C33" s="210" t="s">
        <v>377</v>
      </c>
      <c r="D33" s="223" t="s">
        <v>482</v>
      </c>
      <c r="E33" s="224"/>
      <c r="F33" s="224"/>
      <c r="G33" s="224"/>
      <c r="H33" s="224"/>
      <c r="I33" s="225" t="s">
        <v>2526</v>
      </c>
      <c r="J33" s="226"/>
      <c r="K33" s="225" t="s">
        <v>425</v>
      </c>
      <c r="L33" s="226"/>
      <c r="M33" s="235">
        <v>12002.62</v>
      </c>
      <c r="N33" s="221">
        <f>VLOOKUP(A33,[1]Bal032022!A:N,14,0)</f>
        <v>0</v>
      </c>
    </row>
    <row r="34" spans="1:14" x14ac:dyDescent="0.2">
      <c r="A34" s="222" t="s">
        <v>484</v>
      </c>
      <c r="B34" s="223" t="s">
        <v>485</v>
      </c>
      <c r="C34" s="210" t="s">
        <v>377</v>
      </c>
      <c r="D34" s="223" t="s">
        <v>486</v>
      </c>
      <c r="E34" s="224"/>
      <c r="F34" s="224"/>
      <c r="G34" s="224"/>
      <c r="H34" s="224"/>
      <c r="I34" s="225" t="s">
        <v>2527</v>
      </c>
      <c r="J34" s="226"/>
      <c r="K34" s="225" t="s">
        <v>425</v>
      </c>
      <c r="L34" s="226"/>
      <c r="M34" s="235">
        <v>74.400000000000006</v>
      </c>
      <c r="N34" s="221">
        <f>VLOOKUP(A34,[1]Bal032022!A:N,14,0)</f>
        <v>0</v>
      </c>
    </row>
    <row r="35" spans="1:14" x14ac:dyDescent="0.2">
      <c r="A35" s="222" t="s">
        <v>488</v>
      </c>
      <c r="B35" s="223" t="s">
        <v>489</v>
      </c>
      <c r="C35" s="210" t="s">
        <v>377</v>
      </c>
      <c r="D35" s="223" t="s">
        <v>490</v>
      </c>
      <c r="E35" s="224"/>
      <c r="F35" s="224"/>
      <c r="G35" s="224"/>
      <c r="H35" s="224"/>
      <c r="I35" s="225" t="s">
        <v>2528</v>
      </c>
      <c r="J35" s="226"/>
      <c r="K35" s="225" t="s">
        <v>2529</v>
      </c>
      <c r="L35" s="226"/>
      <c r="M35" s="235">
        <v>-9306.2800000000007</v>
      </c>
      <c r="N35" s="221">
        <f>VLOOKUP(A35,[1]Bal032022!A:N,14,0)</f>
        <v>0</v>
      </c>
    </row>
    <row r="36" spans="1:14" x14ac:dyDescent="0.2">
      <c r="A36" s="222" t="s">
        <v>492</v>
      </c>
      <c r="B36" s="223" t="s">
        <v>493</v>
      </c>
      <c r="C36" s="210" t="s">
        <v>377</v>
      </c>
      <c r="D36" s="223" t="s">
        <v>494</v>
      </c>
      <c r="E36" s="224"/>
      <c r="F36" s="224"/>
      <c r="G36" s="224"/>
      <c r="H36" s="224"/>
      <c r="I36" s="225" t="s">
        <v>2530</v>
      </c>
      <c r="J36" s="226"/>
      <c r="K36" s="225" t="s">
        <v>2531</v>
      </c>
      <c r="L36" s="226"/>
      <c r="M36" s="235">
        <v>75090.179999999993</v>
      </c>
      <c r="N36" s="221" t="e">
        <f>VLOOKUP(A36,[1]Bal032022!A:N,14,0)</f>
        <v>#N/A</v>
      </c>
    </row>
    <row r="37" spans="1:14" x14ac:dyDescent="0.2">
      <c r="A37" s="222" t="s">
        <v>496</v>
      </c>
      <c r="B37" s="223" t="s">
        <v>497</v>
      </c>
      <c r="C37" s="210" t="s">
        <v>377</v>
      </c>
      <c r="D37" s="223" t="s">
        <v>498</v>
      </c>
      <c r="E37" s="224"/>
      <c r="F37" s="224"/>
      <c r="G37" s="224"/>
      <c r="H37" s="224"/>
      <c r="I37" s="225" t="s">
        <v>2532</v>
      </c>
      <c r="J37" s="226"/>
      <c r="K37" s="225" t="s">
        <v>2533</v>
      </c>
      <c r="L37" s="226"/>
      <c r="M37" s="235">
        <v>525132.88</v>
      </c>
      <c r="N37" s="221">
        <f>VLOOKUP(A37,[1]Bal032022!A:N,14,0)</f>
        <v>0</v>
      </c>
    </row>
    <row r="38" spans="1:14" x14ac:dyDescent="0.2">
      <c r="A38" s="222" t="s">
        <v>501</v>
      </c>
      <c r="B38" s="223" t="s">
        <v>502</v>
      </c>
      <c r="C38" s="210" t="s">
        <v>377</v>
      </c>
      <c r="D38" s="223" t="s">
        <v>503</v>
      </c>
      <c r="E38" s="224"/>
      <c r="F38" s="224"/>
      <c r="G38" s="224"/>
      <c r="H38" s="224"/>
      <c r="I38" s="225" t="s">
        <v>2534</v>
      </c>
      <c r="J38" s="226"/>
      <c r="K38" s="225" t="s">
        <v>2535</v>
      </c>
      <c r="L38" s="226"/>
      <c r="M38" s="235">
        <v>-54549.31</v>
      </c>
      <c r="N38" s="221" t="e">
        <f>VLOOKUP(A38,[1]Bal032022!A:N,14,0)</f>
        <v>#N/A</v>
      </c>
    </row>
    <row r="39" spans="1:14" x14ac:dyDescent="0.2">
      <c r="A39" s="222" t="s">
        <v>2536</v>
      </c>
      <c r="B39" s="223" t="s">
        <v>2537</v>
      </c>
      <c r="C39" s="210" t="s">
        <v>377</v>
      </c>
      <c r="D39" s="223" t="s">
        <v>2538</v>
      </c>
      <c r="E39" s="224"/>
      <c r="F39" s="224"/>
      <c r="G39" s="224"/>
      <c r="H39" s="224"/>
      <c r="I39" s="225" t="s">
        <v>2539</v>
      </c>
      <c r="J39" s="226"/>
      <c r="K39" s="225" t="s">
        <v>425</v>
      </c>
      <c r="L39" s="226"/>
      <c r="M39" s="235">
        <v>1052146.2</v>
      </c>
      <c r="N39" s="221" t="e">
        <f>VLOOKUP(A39,[1]Bal032022!A:N,14,0)</f>
        <v>#N/A</v>
      </c>
    </row>
    <row r="40" spans="1:14" x14ac:dyDescent="0.2">
      <c r="A40" s="222" t="s">
        <v>2540</v>
      </c>
      <c r="B40" s="223" t="s">
        <v>2541</v>
      </c>
      <c r="C40" s="210" t="s">
        <v>377</v>
      </c>
      <c r="D40" s="223" t="s">
        <v>2542</v>
      </c>
      <c r="E40" s="224"/>
      <c r="F40" s="224"/>
      <c r="G40" s="224"/>
      <c r="H40" s="224"/>
      <c r="I40" s="225" t="s">
        <v>2543</v>
      </c>
      <c r="J40" s="226"/>
      <c r="K40" s="225" t="s">
        <v>425</v>
      </c>
      <c r="L40" s="226"/>
      <c r="M40" s="235">
        <v>100121.19</v>
      </c>
      <c r="N40" s="221" t="e">
        <f>VLOOKUP(A40,[1]Bal032022!A:N,14,0)</f>
        <v>#N/A</v>
      </c>
    </row>
    <row r="41" spans="1:14" x14ac:dyDescent="0.2">
      <c r="A41" s="227" t="s">
        <v>377</v>
      </c>
      <c r="B41" s="228" t="s">
        <v>377</v>
      </c>
      <c r="C41" s="210" t="s">
        <v>377</v>
      </c>
      <c r="D41" s="228" t="s">
        <v>377</v>
      </c>
      <c r="E41" s="229"/>
      <c r="F41" s="229"/>
      <c r="G41" s="229"/>
      <c r="H41" s="229"/>
      <c r="I41" s="229"/>
      <c r="J41" s="229"/>
      <c r="K41" s="229"/>
      <c r="L41" s="229"/>
      <c r="M41" s="233"/>
      <c r="N41" s="221"/>
    </row>
    <row r="42" spans="1:14" x14ac:dyDescent="0.2">
      <c r="A42" s="216" t="s">
        <v>512</v>
      </c>
      <c r="B42" s="217" t="s">
        <v>513</v>
      </c>
      <c r="C42" s="210" t="s">
        <v>377</v>
      </c>
      <c r="D42" s="217" t="s">
        <v>514</v>
      </c>
      <c r="E42" s="218"/>
      <c r="F42" s="218"/>
      <c r="G42" s="218"/>
      <c r="H42" s="218"/>
      <c r="I42" s="219" t="s">
        <v>2544</v>
      </c>
      <c r="J42" s="220"/>
      <c r="K42" s="219" t="s">
        <v>2545</v>
      </c>
      <c r="L42" s="220"/>
      <c r="M42" s="231">
        <v>-392673.24</v>
      </c>
      <c r="N42" s="221">
        <f>VLOOKUP(A42,[1]Bal032022!A:N,14,0)</f>
        <v>0</v>
      </c>
    </row>
    <row r="43" spans="1:14" x14ac:dyDescent="0.2">
      <c r="A43" s="216" t="s">
        <v>517</v>
      </c>
      <c r="B43" s="217" t="s">
        <v>518</v>
      </c>
      <c r="C43" s="210" t="s">
        <v>377</v>
      </c>
      <c r="D43" s="217" t="s">
        <v>519</v>
      </c>
      <c r="E43" s="218"/>
      <c r="F43" s="218"/>
      <c r="G43" s="218"/>
      <c r="H43" s="218"/>
      <c r="I43" s="219" t="s">
        <v>2546</v>
      </c>
      <c r="J43" s="220"/>
      <c r="K43" s="219" t="s">
        <v>2547</v>
      </c>
      <c r="L43" s="220"/>
      <c r="M43" s="231">
        <v>-224516.22</v>
      </c>
      <c r="N43" s="221">
        <f>VLOOKUP(A43,[1]Bal032022!A:N,14,0)</f>
        <v>0</v>
      </c>
    </row>
    <row r="44" spans="1:14" x14ac:dyDescent="0.2">
      <c r="A44" s="216" t="s">
        <v>522</v>
      </c>
      <c r="B44" s="217" t="s">
        <v>523</v>
      </c>
      <c r="C44" s="210" t="s">
        <v>377</v>
      </c>
      <c r="D44" s="217" t="s">
        <v>524</v>
      </c>
      <c r="E44" s="218"/>
      <c r="F44" s="218"/>
      <c r="G44" s="218"/>
      <c r="H44" s="218"/>
      <c r="I44" s="219" t="s">
        <v>2546</v>
      </c>
      <c r="J44" s="220"/>
      <c r="K44" s="219" t="s">
        <v>2547</v>
      </c>
      <c r="L44" s="220"/>
      <c r="M44" s="231">
        <v>-224516.22</v>
      </c>
      <c r="N44" s="221">
        <f>VLOOKUP(A44,[1]Bal032022!A:N,14,0)</f>
        <v>0</v>
      </c>
    </row>
    <row r="45" spans="1:14" x14ac:dyDescent="0.2">
      <c r="A45" s="222" t="s">
        <v>525</v>
      </c>
      <c r="B45" s="223" t="s">
        <v>526</v>
      </c>
      <c r="C45" s="210" t="s">
        <v>377</v>
      </c>
      <c r="D45" s="223" t="s">
        <v>527</v>
      </c>
      <c r="E45" s="224"/>
      <c r="F45" s="224"/>
      <c r="G45" s="224"/>
      <c r="H45" s="224"/>
      <c r="I45" s="225" t="s">
        <v>2548</v>
      </c>
      <c r="J45" s="226"/>
      <c r="K45" s="225" t="s">
        <v>2549</v>
      </c>
      <c r="L45" s="226"/>
      <c r="M45" s="235">
        <v>-199700</v>
      </c>
      <c r="N45" s="221">
        <f>VLOOKUP(A45,[1]Bal032022!A:N,14,0)</f>
        <v>0</v>
      </c>
    </row>
    <row r="46" spans="1:14" x14ac:dyDescent="0.2">
      <c r="A46" s="222" t="s">
        <v>530</v>
      </c>
      <c r="B46" s="223" t="s">
        <v>531</v>
      </c>
      <c r="C46" s="210" t="s">
        <v>377</v>
      </c>
      <c r="D46" s="223" t="s">
        <v>532</v>
      </c>
      <c r="E46" s="224"/>
      <c r="F46" s="224"/>
      <c r="G46" s="224"/>
      <c r="H46" s="224"/>
      <c r="I46" s="225" t="s">
        <v>2550</v>
      </c>
      <c r="J46" s="226"/>
      <c r="K46" s="225" t="s">
        <v>2551</v>
      </c>
      <c r="L46" s="226"/>
      <c r="M46" s="235">
        <v>-25337.759999999998</v>
      </c>
      <c r="N46" s="221">
        <f>VLOOKUP(A46,[1]Bal032022!A:N,14,0)</f>
        <v>0</v>
      </c>
    </row>
    <row r="47" spans="1:14" x14ac:dyDescent="0.2">
      <c r="A47" s="222" t="s">
        <v>535</v>
      </c>
      <c r="B47" s="223" t="s">
        <v>536</v>
      </c>
      <c r="C47" s="210" t="s">
        <v>377</v>
      </c>
      <c r="D47" s="223" t="s">
        <v>537</v>
      </c>
      <c r="E47" s="224"/>
      <c r="F47" s="224"/>
      <c r="G47" s="224"/>
      <c r="H47" s="224"/>
      <c r="I47" s="225" t="s">
        <v>2552</v>
      </c>
      <c r="J47" s="226"/>
      <c r="K47" s="225" t="s">
        <v>2553</v>
      </c>
      <c r="L47" s="226"/>
      <c r="M47" s="235">
        <v>16590.169999999998</v>
      </c>
      <c r="N47" s="221">
        <f>VLOOKUP(A47,[1]Bal032022!A:N,14,0)</f>
        <v>0</v>
      </c>
    </row>
    <row r="48" spans="1:14" x14ac:dyDescent="0.2">
      <c r="A48" s="222" t="s">
        <v>540</v>
      </c>
      <c r="B48" s="223" t="s">
        <v>541</v>
      </c>
      <c r="C48" s="210" t="s">
        <v>377</v>
      </c>
      <c r="D48" s="223" t="s">
        <v>542</v>
      </c>
      <c r="E48" s="224"/>
      <c r="F48" s="224"/>
      <c r="G48" s="224"/>
      <c r="H48" s="224"/>
      <c r="I48" s="225" t="s">
        <v>2554</v>
      </c>
      <c r="J48" s="226"/>
      <c r="K48" s="225" t="s">
        <v>2555</v>
      </c>
      <c r="L48" s="226"/>
      <c r="M48" s="235">
        <v>-16068.63</v>
      </c>
      <c r="N48" s="221">
        <f>VLOOKUP(A48,[1]Bal032022!A:N,14,0)</f>
        <v>0</v>
      </c>
    </row>
    <row r="49" spans="1:14" x14ac:dyDescent="0.2">
      <c r="A49" s="227" t="s">
        <v>377</v>
      </c>
      <c r="B49" s="228" t="s">
        <v>377</v>
      </c>
      <c r="C49" s="210" t="s">
        <v>377</v>
      </c>
      <c r="D49" s="228" t="s">
        <v>377</v>
      </c>
      <c r="E49" s="229"/>
      <c r="F49" s="229"/>
      <c r="G49" s="229"/>
      <c r="H49" s="229"/>
      <c r="I49" s="229"/>
      <c r="J49" s="229"/>
      <c r="K49" s="229"/>
      <c r="L49" s="229"/>
      <c r="M49" s="233"/>
      <c r="N49" s="221"/>
    </row>
    <row r="50" spans="1:14" x14ac:dyDescent="0.2">
      <c r="A50" s="216" t="s">
        <v>545</v>
      </c>
      <c r="B50" s="217" t="s">
        <v>546</v>
      </c>
      <c r="C50" s="210" t="s">
        <v>377</v>
      </c>
      <c r="D50" s="217" t="s">
        <v>547</v>
      </c>
      <c r="E50" s="218"/>
      <c r="F50" s="218"/>
      <c r="G50" s="218"/>
      <c r="H50" s="218"/>
      <c r="I50" s="219" t="s">
        <v>2556</v>
      </c>
      <c r="J50" s="220"/>
      <c r="K50" s="219" t="s">
        <v>2557</v>
      </c>
      <c r="L50" s="220"/>
      <c r="M50" s="231">
        <v>-162607.35999999999</v>
      </c>
      <c r="N50" s="221">
        <f>VLOOKUP(A50,[1]Bal032022!A:N,14,0)</f>
        <v>0</v>
      </c>
    </row>
    <row r="51" spans="1:14" x14ac:dyDescent="0.2">
      <c r="A51" s="216" t="s">
        <v>550</v>
      </c>
      <c r="B51" s="217" t="s">
        <v>551</v>
      </c>
      <c r="C51" s="210" t="s">
        <v>377</v>
      </c>
      <c r="D51" s="217" t="s">
        <v>552</v>
      </c>
      <c r="E51" s="218"/>
      <c r="F51" s="218"/>
      <c r="G51" s="218"/>
      <c r="H51" s="218"/>
      <c r="I51" s="219" t="s">
        <v>2556</v>
      </c>
      <c r="J51" s="220"/>
      <c r="K51" s="219" t="s">
        <v>2557</v>
      </c>
      <c r="L51" s="220"/>
      <c r="M51" s="231">
        <v>-162607.35999999999</v>
      </c>
      <c r="N51" s="221">
        <f>VLOOKUP(A51,[1]Bal032022!A:N,14,0)</f>
        <v>0</v>
      </c>
    </row>
    <row r="52" spans="1:14" x14ac:dyDescent="0.2">
      <c r="A52" s="222" t="s">
        <v>553</v>
      </c>
      <c r="B52" s="223" t="s">
        <v>554</v>
      </c>
      <c r="C52" s="210" t="s">
        <v>377</v>
      </c>
      <c r="D52" s="223" t="s">
        <v>555</v>
      </c>
      <c r="E52" s="224"/>
      <c r="F52" s="224"/>
      <c r="G52" s="224"/>
      <c r="H52" s="224"/>
      <c r="I52" s="225" t="s">
        <v>2558</v>
      </c>
      <c r="J52" s="226"/>
      <c r="K52" s="225" t="s">
        <v>2558</v>
      </c>
      <c r="L52" s="226"/>
      <c r="M52" s="235">
        <v>0</v>
      </c>
      <c r="N52" s="221">
        <f>VLOOKUP(A52,[1]Bal032022!A:N,14,0)</f>
        <v>0</v>
      </c>
    </row>
    <row r="53" spans="1:14" x14ac:dyDescent="0.2">
      <c r="A53" s="222" t="s">
        <v>557</v>
      </c>
      <c r="B53" s="223" t="s">
        <v>558</v>
      </c>
      <c r="C53" s="210" t="s">
        <v>377</v>
      </c>
      <c r="D53" s="223" t="s">
        <v>559</v>
      </c>
      <c r="E53" s="224"/>
      <c r="F53" s="224"/>
      <c r="G53" s="224"/>
      <c r="H53" s="224"/>
      <c r="I53" s="225" t="s">
        <v>2559</v>
      </c>
      <c r="J53" s="226"/>
      <c r="K53" s="225" t="s">
        <v>2560</v>
      </c>
      <c r="L53" s="226"/>
      <c r="M53" s="235">
        <v>12606.73</v>
      </c>
      <c r="N53" s="221">
        <f>VLOOKUP(A53,[1]Bal032022!A:N,14,0)</f>
        <v>0</v>
      </c>
    </row>
    <row r="54" spans="1:14" x14ac:dyDescent="0.2">
      <c r="A54" s="222" t="s">
        <v>562</v>
      </c>
      <c r="B54" s="223" t="s">
        <v>563</v>
      </c>
      <c r="C54" s="210" t="s">
        <v>377</v>
      </c>
      <c r="D54" s="223" t="s">
        <v>564</v>
      </c>
      <c r="E54" s="224"/>
      <c r="F54" s="224"/>
      <c r="G54" s="224"/>
      <c r="H54" s="224"/>
      <c r="I54" s="225" t="s">
        <v>425</v>
      </c>
      <c r="J54" s="226"/>
      <c r="K54" s="225" t="s">
        <v>2561</v>
      </c>
      <c r="L54" s="226"/>
      <c r="M54" s="235">
        <v>-148971</v>
      </c>
      <c r="N54" s="221" t="e">
        <f>VLOOKUP(A54,[1]Bal032022!A:N,14,0)</f>
        <v>#N/A</v>
      </c>
    </row>
    <row r="55" spans="1:14" x14ac:dyDescent="0.2">
      <c r="A55" s="222" t="s">
        <v>566</v>
      </c>
      <c r="B55" s="223" t="s">
        <v>567</v>
      </c>
      <c r="C55" s="210" t="s">
        <v>377</v>
      </c>
      <c r="D55" s="223" t="s">
        <v>568</v>
      </c>
      <c r="E55" s="224"/>
      <c r="F55" s="224"/>
      <c r="G55" s="224"/>
      <c r="H55" s="224"/>
      <c r="I55" s="225" t="s">
        <v>2562</v>
      </c>
      <c r="J55" s="226"/>
      <c r="K55" s="225" t="s">
        <v>2563</v>
      </c>
      <c r="L55" s="226"/>
      <c r="M55" s="235">
        <v>-4491.74</v>
      </c>
      <c r="N55" s="221" t="e">
        <f>VLOOKUP(A55,[1]Bal032022!A:N,14,0)</f>
        <v>#N/A</v>
      </c>
    </row>
    <row r="56" spans="1:14" x14ac:dyDescent="0.2">
      <c r="A56" s="222" t="s">
        <v>571</v>
      </c>
      <c r="B56" s="223" t="s">
        <v>572</v>
      </c>
      <c r="C56" s="210" t="s">
        <v>377</v>
      </c>
      <c r="D56" s="223" t="s">
        <v>573</v>
      </c>
      <c r="E56" s="224"/>
      <c r="F56" s="224"/>
      <c r="G56" s="224"/>
      <c r="H56" s="224"/>
      <c r="I56" s="225" t="s">
        <v>2564</v>
      </c>
      <c r="J56" s="226"/>
      <c r="K56" s="225" t="s">
        <v>2565</v>
      </c>
      <c r="L56" s="226"/>
      <c r="M56" s="235">
        <v>-21751.35</v>
      </c>
      <c r="N56" s="221" t="e">
        <f>VLOOKUP(A56,[1]Bal032022!A:N,14,0)</f>
        <v>#N/A</v>
      </c>
    </row>
    <row r="57" spans="1:14" x14ac:dyDescent="0.2">
      <c r="A57" s="227" t="s">
        <v>377</v>
      </c>
      <c r="B57" s="228" t="s">
        <v>377</v>
      </c>
      <c r="C57" s="210" t="s">
        <v>377</v>
      </c>
      <c r="D57" s="228" t="s">
        <v>377</v>
      </c>
      <c r="E57" s="229"/>
      <c r="F57" s="229"/>
      <c r="G57" s="229"/>
      <c r="H57" s="229"/>
      <c r="I57" s="229"/>
      <c r="J57" s="229"/>
      <c r="K57" s="229"/>
      <c r="L57" s="229"/>
      <c r="M57" s="233"/>
      <c r="N57" s="221"/>
    </row>
    <row r="58" spans="1:14" x14ac:dyDescent="0.2">
      <c r="A58" s="216" t="s">
        <v>575</v>
      </c>
      <c r="B58" s="217" t="s">
        <v>576</v>
      </c>
      <c r="C58" s="210" t="s">
        <v>377</v>
      </c>
      <c r="D58" s="217" t="s">
        <v>577</v>
      </c>
      <c r="E58" s="218"/>
      <c r="F58" s="218"/>
      <c r="G58" s="218"/>
      <c r="H58" s="218"/>
      <c r="I58" s="219" t="s">
        <v>425</v>
      </c>
      <c r="J58" s="220"/>
      <c r="K58" s="219" t="s">
        <v>2566</v>
      </c>
      <c r="L58" s="220"/>
      <c r="M58" s="231">
        <v>-5549.66</v>
      </c>
      <c r="N58" s="221">
        <f>VLOOKUP(A58,[1]Bal032022!A:N,14,0)</f>
        <v>0</v>
      </c>
    </row>
    <row r="59" spans="1:14" x14ac:dyDescent="0.2">
      <c r="A59" s="216" t="s">
        <v>579</v>
      </c>
      <c r="B59" s="217" t="s">
        <v>580</v>
      </c>
      <c r="C59" s="210" t="s">
        <v>377</v>
      </c>
      <c r="D59" s="217" t="s">
        <v>577</v>
      </c>
      <c r="E59" s="218"/>
      <c r="F59" s="218"/>
      <c r="G59" s="218"/>
      <c r="H59" s="218"/>
      <c r="I59" s="219" t="s">
        <v>425</v>
      </c>
      <c r="J59" s="220"/>
      <c r="K59" s="219" t="s">
        <v>2566</v>
      </c>
      <c r="L59" s="220"/>
      <c r="M59" s="231">
        <v>-5549.66</v>
      </c>
      <c r="N59" s="221">
        <f>VLOOKUP(A59,[1]Bal032022!A:N,14,0)</f>
        <v>0</v>
      </c>
    </row>
    <row r="60" spans="1:14" x14ac:dyDescent="0.2">
      <c r="A60" s="222" t="s">
        <v>581</v>
      </c>
      <c r="B60" s="223" t="s">
        <v>582</v>
      </c>
      <c r="C60" s="210" t="s">
        <v>377</v>
      </c>
      <c r="D60" s="223" t="s">
        <v>583</v>
      </c>
      <c r="E60" s="224"/>
      <c r="F60" s="224"/>
      <c r="G60" s="224"/>
      <c r="H60" s="224"/>
      <c r="I60" s="225" t="s">
        <v>425</v>
      </c>
      <c r="J60" s="226"/>
      <c r="K60" s="225" t="s">
        <v>2566</v>
      </c>
      <c r="L60" s="226"/>
      <c r="M60" s="235">
        <v>-5549.66</v>
      </c>
      <c r="N60" s="221">
        <f>VLOOKUP(A60,[1]Bal032022!A:N,14,0)</f>
        <v>0</v>
      </c>
    </row>
    <row r="61" spans="1:14" x14ac:dyDescent="0.2">
      <c r="A61" s="227" t="s">
        <v>377</v>
      </c>
      <c r="B61" s="228" t="s">
        <v>377</v>
      </c>
      <c r="C61" s="210" t="s">
        <v>377</v>
      </c>
      <c r="D61" s="228" t="s">
        <v>377</v>
      </c>
      <c r="E61" s="229"/>
      <c r="F61" s="229"/>
      <c r="G61" s="229"/>
      <c r="H61" s="229"/>
      <c r="I61" s="229"/>
      <c r="J61" s="229"/>
      <c r="K61" s="229"/>
      <c r="L61" s="229"/>
      <c r="M61" s="233"/>
      <c r="N61" s="221"/>
    </row>
    <row r="62" spans="1:14" x14ac:dyDescent="0.2">
      <c r="A62" s="216" t="s">
        <v>584</v>
      </c>
      <c r="B62" s="217" t="s">
        <v>585</v>
      </c>
      <c r="C62" s="210" t="s">
        <v>377</v>
      </c>
      <c r="D62" s="217" t="s">
        <v>586</v>
      </c>
      <c r="E62" s="218"/>
      <c r="F62" s="218"/>
      <c r="G62" s="218"/>
      <c r="H62" s="218"/>
      <c r="I62" s="219" t="s">
        <v>2567</v>
      </c>
      <c r="J62" s="220"/>
      <c r="K62" s="219" t="s">
        <v>2568</v>
      </c>
      <c r="L62" s="220"/>
      <c r="M62" s="231">
        <v>54521.98</v>
      </c>
      <c r="N62" s="221">
        <f>VLOOKUP(A62,[1]Bal032022!A:N,14,0)</f>
        <v>0</v>
      </c>
    </row>
    <row r="63" spans="1:14" x14ac:dyDescent="0.2">
      <c r="A63" s="216" t="s">
        <v>588</v>
      </c>
      <c r="B63" s="217" t="s">
        <v>589</v>
      </c>
      <c r="C63" s="210" t="s">
        <v>377</v>
      </c>
      <c r="D63" s="217" t="s">
        <v>590</v>
      </c>
      <c r="E63" s="218"/>
      <c r="F63" s="218"/>
      <c r="G63" s="218"/>
      <c r="H63" s="218"/>
      <c r="I63" s="219" t="s">
        <v>2567</v>
      </c>
      <c r="J63" s="220"/>
      <c r="K63" s="219" t="s">
        <v>2568</v>
      </c>
      <c r="L63" s="220"/>
      <c r="M63" s="231">
        <v>54521.98</v>
      </c>
      <c r="N63" s="221">
        <f>VLOOKUP(A63,[1]Bal032022!A:N,14,0)</f>
        <v>0</v>
      </c>
    </row>
    <row r="64" spans="1:14" x14ac:dyDescent="0.2">
      <c r="A64" s="216" t="s">
        <v>1737</v>
      </c>
      <c r="B64" s="217" t="s">
        <v>1738</v>
      </c>
      <c r="C64" s="210" t="s">
        <v>377</v>
      </c>
      <c r="D64" s="217" t="s">
        <v>1739</v>
      </c>
      <c r="E64" s="218"/>
      <c r="F64" s="218"/>
      <c r="G64" s="218"/>
      <c r="H64" s="218"/>
      <c r="I64" s="219" t="s">
        <v>2567</v>
      </c>
      <c r="J64" s="220"/>
      <c r="K64" s="219" t="s">
        <v>425</v>
      </c>
      <c r="L64" s="220"/>
      <c r="M64" s="231">
        <v>74879.3</v>
      </c>
      <c r="N64" s="221" t="e">
        <f>VLOOKUP(A64,[1]Bal032022!A:N,14,0)</f>
        <v>#N/A</v>
      </c>
    </row>
    <row r="65" spans="1:14" x14ac:dyDescent="0.2">
      <c r="A65" s="216" t="s">
        <v>1740</v>
      </c>
      <c r="B65" s="217" t="s">
        <v>1741</v>
      </c>
      <c r="C65" s="210" t="s">
        <v>377</v>
      </c>
      <c r="D65" s="217" t="s">
        <v>1742</v>
      </c>
      <c r="E65" s="218"/>
      <c r="F65" s="218"/>
      <c r="G65" s="218"/>
      <c r="H65" s="218"/>
      <c r="I65" s="219" t="s">
        <v>2567</v>
      </c>
      <c r="J65" s="220"/>
      <c r="K65" s="219" t="s">
        <v>425</v>
      </c>
      <c r="L65" s="220"/>
      <c r="M65" s="231">
        <v>74879.3</v>
      </c>
      <c r="N65" s="221" t="e">
        <f>VLOOKUP(A65,[1]Bal032022!A:N,14,0)</f>
        <v>#N/A</v>
      </c>
    </row>
    <row r="66" spans="1:14" x14ac:dyDescent="0.2">
      <c r="A66" s="222" t="s">
        <v>2569</v>
      </c>
      <c r="B66" s="223" t="s">
        <v>2570</v>
      </c>
      <c r="C66" s="210" t="s">
        <v>377</v>
      </c>
      <c r="D66" s="223" t="s">
        <v>2571</v>
      </c>
      <c r="E66" s="224"/>
      <c r="F66" s="224"/>
      <c r="G66" s="224"/>
      <c r="H66" s="224"/>
      <c r="I66" s="225" t="s">
        <v>2572</v>
      </c>
      <c r="J66" s="226"/>
      <c r="K66" s="225" t="s">
        <v>425</v>
      </c>
      <c r="L66" s="226"/>
      <c r="M66" s="235">
        <v>5579.1</v>
      </c>
      <c r="N66" s="221" t="e">
        <f>VLOOKUP(A66,[1]Bal032022!A:N,14,0)</f>
        <v>#N/A</v>
      </c>
    </row>
    <row r="67" spans="1:14" x14ac:dyDescent="0.2">
      <c r="A67" s="222" t="s">
        <v>1743</v>
      </c>
      <c r="B67" s="223" t="s">
        <v>1744</v>
      </c>
      <c r="C67" s="210" t="s">
        <v>377</v>
      </c>
      <c r="D67" s="223" t="s">
        <v>1745</v>
      </c>
      <c r="E67" s="224"/>
      <c r="F67" s="224"/>
      <c r="G67" s="224"/>
      <c r="H67" s="224"/>
      <c r="I67" s="225" t="s">
        <v>2573</v>
      </c>
      <c r="J67" s="226"/>
      <c r="K67" s="225" t="s">
        <v>425</v>
      </c>
      <c r="L67" s="226"/>
      <c r="M67" s="235">
        <v>69300.2</v>
      </c>
      <c r="N67" s="221" t="e">
        <f>VLOOKUP(A67,[1]Bal032022!A:N,14,0)</f>
        <v>#N/A</v>
      </c>
    </row>
    <row r="68" spans="1:14" x14ac:dyDescent="0.2">
      <c r="A68" s="227" t="s">
        <v>377</v>
      </c>
      <c r="B68" s="228" t="s">
        <v>377</v>
      </c>
      <c r="C68" s="210" t="s">
        <v>377</v>
      </c>
      <c r="D68" s="228" t="s">
        <v>377</v>
      </c>
      <c r="E68" s="229"/>
      <c r="F68" s="229"/>
      <c r="G68" s="229"/>
      <c r="H68" s="229"/>
      <c r="I68" s="229"/>
      <c r="J68" s="229"/>
      <c r="K68" s="229"/>
      <c r="L68" s="229"/>
      <c r="M68" s="233"/>
      <c r="N68" s="221"/>
    </row>
    <row r="69" spans="1:14" x14ac:dyDescent="0.2">
      <c r="A69" s="216" t="s">
        <v>591</v>
      </c>
      <c r="B69" s="217" t="s">
        <v>592</v>
      </c>
      <c r="C69" s="210" t="s">
        <v>377</v>
      </c>
      <c r="D69" s="217" t="s">
        <v>593</v>
      </c>
      <c r="E69" s="218"/>
      <c r="F69" s="218"/>
      <c r="G69" s="218"/>
      <c r="H69" s="218"/>
      <c r="I69" s="219" t="s">
        <v>425</v>
      </c>
      <c r="J69" s="220"/>
      <c r="K69" s="219" t="s">
        <v>2568</v>
      </c>
      <c r="L69" s="220"/>
      <c r="M69" s="231">
        <v>-20357.32</v>
      </c>
      <c r="N69" s="221">
        <f>VLOOKUP(A69,[1]Bal032022!A:N,14,0)</f>
        <v>0</v>
      </c>
    </row>
    <row r="70" spans="1:14" x14ac:dyDescent="0.2">
      <c r="A70" s="216" t="s">
        <v>594</v>
      </c>
      <c r="B70" s="217" t="s">
        <v>595</v>
      </c>
      <c r="C70" s="210" t="s">
        <v>377</v>
      </c>
      <c r="D70" s="217" t="s">
        <v>596</v>
      </c>
      <c r="E70" s="218"/>
      <c r="F70" s="218"/>
      <c r="G70" s="218"/>
      <c r="H70" s="218"/>
      <c r="I70" s="219" t="s">
        <v>425</v>
      </c>
      <c r="J70" s="220"/>
      <c r="K70" s="219" t="s">
        <v>2568</v>
      </c>
      <c r="L70" s="220"/>
      <c r="M70" s="231">
        <v>-20357.32</v>
      </c>
      <c r="N70" s="221">
        <f>VLOOKUP(A70,[1]Bal032022!A:N,14,0)</f>
        <v>0</v>
      </c>
    </row>
    <row r="71" spans="1:14" x14ac:dyDescent="0.2">
      <c r="A71" s="222" t="s">
        <v>597</v>
      </c>
      <c r="B71" s="223" t="s">
        <v>598</v>
      </c>
      <c r="C71" s="210" t="s">
        <v>377</v>
      </c>
      <c r="D71" s="223" t="s">
        <v>599</v>
      </c>
      <c r="E71" s="224"/>
      <c r="F71" s="224"/>
      <c r="G71" s="224"/>
      <c r="H71" s="224"/>
      <c r="I71" s="225" t="s">
        <v>425</v>
      </c>
      <c r="J71" s="226"/>
      <c r="K71" s="225" t="s">
        <v>1746</v>
      </c>
      <c r="L71" s="226"/>
      <c r="M71" s="235">
        <v>-4438.37</v>
      </c>
      <c r="N71" s="221">
        <f>VLOOKUP(A71,[1]Bal032022!A:N,14,0)</f>
        <v>0</v>
      </c>
    </row>
    <row r="72" spans="1:14" x14ac:dyDescent="0.2">
      <c r="A72" s="222" t="s">
        <v>601</v>
      </c>
      <c r="B72" s="223" t="s">
        <v>602</v>
      </c>
      <c r="C72" s="210" t="s">
        <v>377</v>
      </c>
      <c r="D72" s="223" t="s">
        <v>603</v>
      </c>
      <c r="E72" s="224"/>
      <c r="F72" s="224"/>
      <c r="G72" s="224"/>
      <c r="H72" s="224"/>
      <c r="I72" s="225" t="s">
        <v>425</v>
      </c>
      <c r="J72" s="226"/>
      <c r="K72" s="225" t="s">
        <v>2574</v>
      </c>
      <c r="L72" s="226"/>
      <c r="M72" s="235">
        <v>-2741.03</v>
      </c>
      <c r="N72" s="221">
        <f>VLOOKUP(A72,[1]Bal032022!A:N,14,0)</f>
        <v>0</v>
      </c>
    </row>
    <row r="73" spans="1:14" x14ac:dyDescent="0.2">
      <c r="A73" s="222" t="s">
        <v>605</v>
      </c>
      <c r="B73" s="223" t="s">
        <v>606</v>
      </c>
      <c r="C73" s="210" t="s">
        <v>377</v>
      </c>
      <c r="D73" s="223" t="s">
        <v>607</v>
      </c>
      <c r="E73" s="224"/>
      <c r="F73" s="224"/>
      <c r="G73" s="224"/>
      <c r="H73" s="224"/>
      <c r="I73" s="225" t="s">
        <v>425</v>
      </c>
      <c r="J73" s="226"/>
      <c r="K73" s="225" t="s">
        <v>2575</v>
      </c>
      <c r="L73" s="226"/>
      <c r="M73" s="235">
        <v>-13086.34</v>
      </c>
      <c r="N73" s="221">
        <f>VLOOKUP(A73,[1]Bal032022!A:N,14,0)</f>
        <v>0</v>
      </c>
    </row>
    <row r="74" spans="1:14" x14ac:dyDescent="0.2">
      <c r="A74" s="222" t="s">
        <v>609</v>
      </c>
      <c r="B74" s="223" t="s">
        <v>610</v>
      </c>
      <c r="C74" s="210" t="s">
        <v>377</v>
      </c>
      <c r="D74" s="223" t="s">
        <v>611</v>
      </c>
      <c r="E74" s="224"/>
      <c r="F74" s="224"/>
      <c r="G74" s="224"/>
      <c r="H74" s="224"/>
      <c r="I74" s="225" t="s">
        <v>425</v>
      </c>
      <c r="J74" s="226"/>
      <c r="K74" s="225" t="s">
        <v>612</v>
      </c>
      <c r="L74" s="226"/>
      <c r="M74" s="235">
        <v>-91.58</v>
      </c>
      <c r="N74" s="221">
        <f>VLOOKUP(A74,[1]Bal032022!A:N,14,0)</f>
        <v>0</v>
      </c>
    </row>
    <row r="75" spans="1:14" x14ac:dyDescent="0.2">
      <c r="A75" s="227" t="s">
        <v>377</v>
      </c>
      <c r="B75" s="228" t="s">
        <v>377</v>
      </c>
      <c r="C75" s="210" t="s">
        <v>377</v>
      </c>
      <c r="D75" s="228" t="s">
        <v>377</v>
      </c>
      <c r="E75" s="229"/>
      <c r="F75" s="229"/>
      <c r="G75" s="229"/>
      <c r="H75" s="229"/>
      <c r="I75" s="229"/>
      <c r="J75" s="229"/>
      <c r="K75" s="229"/>
      <c r="L75" s="229"/>
      <c r="M75" s="233"/>
      <c r="N75" s="221"/>
    </row>
    <row r="76" spans="1:14" x14ac:dyDescent="0.2">
      <c r="A76" s="216" t="s">
        <v>613</v>
      </c>
      <c r="B76" s="217" t="s">
        <v>614</v>
      </c>
      <c r="C76" s="217" t="s">
        <v>615</v>
      </c>
      <c r="D76" s="218"/>
      <c r="E76" s="218"/>
      <c r="F76" s="218"/>
      <c r="G76" s="218"/>
      <c r="H76" s="218"/>
      <c r="I76" s="219" t="s">
        <v>2576</v>
      </c>
      <c r="J76" s="220"/>
      <c r="K76" s="219" t="s">
        <v>2577</v>
      </c>
      <c r="L76" s="220"/>
      <c r="M76" s="231">
        <v>1002013.84</v>
      </c>
      <c r="N76" s="221">
        <f>VLOOKUP(A76,[1]Bal032022!A:N,14,0)</f>
        <v>0</v>
      </c>
    </row>
    <row r="77" spans="1:14" x14ac:dyDescent="0.2">
      <c r="A77" s="216" t="s">
        <v>618</v>
      </c>
      <c r="B77" s="217" t="s">
        <v>619</v>
      </c>
      <c r="C77" s="210" t="s">
        <v>377</v>
      </c>
      <c r="D77" s="217" t="s">
        <v>620</v>
      </c>
      <c r="E77" s="218"/>
      <c r="F77" s="218"/>
      <c r="G77" s="218"/>
      <c r="H77" s="218"/>
      <c r="I77" s="219" t="s">
        <v>2578</v>
      </c>
      <c r="J77" s="220"/>
      <c r="K77" s="219" t="s">
        <v>2579</v>
      </c>
      <c r="L77" s="220"/>
      <c r="M77" s="231">
        <v>947626.76</v>
      </c>
      <c r="N77" s="221">
        <f>VLOOKUP(A77,[1]Bal032022!A:N,14,0)</f>
        <v>0</v>
      </c>
    </row>
    <row r="78" spans="1:14" x14ac:dyDescent="0.2">
      <c r="A78" s="216" t="s">
        <v>622</v>
      </c>
      <c r="B78" s="217" t="s">
        <v>623</v>
      </c>
      <c r="C78" s="210" t="s">
        <v>377</v>
      </c>
      <c r="D78" s="217" t="s">
        <v>624</v>
      </c>
      <c r="E78" s="218"/>
      <c r="F78" s="218"/>
      <c r="G78" s="218"/>
      <c r="H78" s="218"/>
      <c r="I78" s="219" t="s">
        <v>2578</v>
      </c>
      <c r="J78" s="220"/>
      <c r="K78" s="219" t="s">
        <v>2579</v>
      </c>
      <c r="L78" s="220"/>
      <c r="M78" s="231">
        <v>947626.76</v>
      </c>
      <c r="N78" s="221">
        <f>VLOOKUP(A78,[1]Bal032022!A:N,14,0)</f>
        <v>0</v>
      </c>
    </row>
    <row r="79" spans="1:14" x14ac:dyDescent="0.2">
      <c r="A79" s="216" t="s">
        <v>625</v>
      </c>
      <c r="B79" s="217" t="s">
        <v>626</v>
      </c>
      <c r="C79" s="210" t="s">
        <v>377</v>
      </c>
      <c r="D79" s="217" t="s">
        <v>627</v>
      </c>
      <c r="E79" s="218"/>
      <c r="F79" s="218"/>
      <c r="G79" s="218"/>
      <c r="H79" s="218"/>
      <c r="I79" s="219" t="s">
        <v>2580</v>
      </c>
      <c r="J79" s="220"/>
      <c r="K79" s="219" t="s">
        <v>2581</v>
      </c>
      <c r="L79" s="220"/>
      <c r="M79" s="231">
        <v>-356700.57</v>
      </c>
      <c r="N79" s="221">
        <f>VLOOKUP(A79,[1]Bal032022!A:N,14,0)</f>
        <v>0</v>
      </c>
    </row>
    <row r="80" spans="1:14" x14ac:dyDescent="0.2">
      <c r="A80" s="216" t="s">
        <v>630</v>
      </c>
      <c r="B80" s="217" t="s">
        <v>631</v>
      </c>
      <c r="C80" s="210" t="s">
        <v>377</v>
      </c>
      <c r="D80" s="217" t="s">
        <v>627</v>
      </c>
      <c r="E80" s="218"/>
      <c r="F80" s="218"/>
      <c r="G80" s="218"/>
      <c r="H80" s="218"/>
      <c r="I80" s="219" t="s">
        <v>2582</v>
      </c>
      <c r="J80" s="220"/>
      <c r="K80" s="219" t="s">
        <v>2583</v>
      </c>
      <c r="L80" s="220"/>
      <c r="M80" s="231">
        <v>-676.7</v>
      </c>
      <c r="N80" s="221">
        <f>VLOOKUP(A80,[1]Bal032022!A:N,14,0)</f>
        <v>0</v>
      </c>
    </row>
    <row r="81" spans="1:14" x14ac:dyDescent="0.2">
      <c r="A81" s="222" t="s">
        <v>634</v>
      </c>
      <c r="B81" s="223" t="s">
        <v>635</v>
      </c>
      <c r="C81" s="210" t="s">
        <v>377</v>
      </c>
      <c r="D81" s="223" t="s">
        <v>636</v>
      </c>
      <c r="E81" s="224"/>
      <c r="F81" s="224"/>
      <c r="G81" s="224"/>
      <c r="H81" s="224"/>
      <c r="I81" s="225" t="s">
        <v>2584</v>
      </c>
      <c r="J81" s="226"/>
      <c r="K81" s="225" t="s">
        <v>2584</v>
      </c>
      <c r="L81" s="226"/>
      <c r="M81" s="235">
        <v>0</v>
      </c>
      <c r="N81" s="221">
        <f>VLOOKUP(A81,[1]Bal032022!A:N,14,0)</f>
        <v>0</v>
      </c>
    </row>
    <row r="82" spans="1:14" x14ac:dyDescent="0.2">
      <c r="A82" s="222" t="s">
        <v>2154</v>
      </c>
      <c r="B82" s="223" t="s">
        <v>2155</v>
      </c>
      <c r="C82" s="210" t="s">
        <v>377</v>
      </c>
      <c r="D82" s="223" t="s">
        <v>2156</v>
      </c>
      <c r="E82" s="224"/>
      <c r="F82" s="224"/>
      <c r="G82" s="224"/>
      <c r="H82" s="224"/>
      <c r="I82" s="225" t="s">
        <v>2585</v>
      </c>
      <c r="J82" s="226"/>
      <c r="K82" s="225" t="s">
        <v>2585</v>
      </c>
      <c r="L82" s="226"/>
      <c r="M82" s="235">
        <v>0</v>
      </c>
      <c r="N82" s="221" t="e">
        <f>VLOOKUP(A82,[1]Bal032022!A:N,14,0)</f>
        <v>#N/A</v>
      </c>
    </row>
    <row r="83" spans="1:14" x14ac:dyDescent="0.2">
      <c r="A83" s="222" t="s">
        <v>638</v>
      </c>
      <c r="B83" s="223" t="s">
        <v>639</v>
      </c>
      <c r="C83" s="210" t="s">
        <v>377</v>
      </c>
      <c r="D83" s="223" t="s">
        <v>640</v>
      </c>
      <c r="E83" s="224"/>
      <c r="F83" s="224"/>
      <c r="G83" s="224"/>
      <c r="H83" s="224"/>
      <c r="I83" s="225" t="s">
        <v>2586</v>
      </c>
      <c r="J83" s="226"/>
      <c r="K83" s="225" t="s">
        <v>2587</v>
      </c>
      <c r="L83" s="226"/>
      <c r="M83" s="235">
        <v>-420</v>
      </c>
      <c r="N83" s="221" t="e">
        <f>VLOOKUP(A83,[1]Bal032022!A:N,14,0)</f>
        <v>#N/A</v>
      </c>
    </row>
    <row r="84" spans="1:14" x14ac:dyDescent="0.2">
      <c r="A84" s="222" t="s">
        <v>642</v>
      </c>
      <c r="B84" s="223" t="s">
        <v>643</v>
      </c>
      <c r="C84" s="210" t="s">
        <v>377</v>
      </c>
      <c r="D84" s="223" t="s">
        <v>644</v>
      </c>
      <c r="E84" s="224"/>
      <c r="F84" s="224"/>
      <c r="G84" s="224"/>
      <c r="H84" s="224"/>
      <c r="I84" s="225" t="s">
        <v>2588</v>
      </c>
      <c r="J84" s="226"/>
      <c r="K84" s="225" t="s">
        <v>2589</v>
      </c>
      <c r="L84" s="226"/>
      <c r="M84" s="235">
        <v>-256.7</v>
      </c>
      <c r="N84" s="221">
        <f>VLOOKUP(A84,[1]Bal032022!A:N,14,0)</f>
        <v>0</v>
      </c>
    </row>
    <row r="85" spans="1:14" x14ac:dyDescent="0.2">
      <c r="A85" s="222" t="s">
        <v>2590</v>
      </c>
      <c r="B85" s="223" t="s">
        <v>2591</v>
      </c>
      <c r="C85" s="210" t="s">
        <v>377</v>
      </c>
      <c r="D85" s="223" t="s">
        <v>2592</v>
      </c>
      <c r="E85" s="224"/>
      <c r="F85" s="224"/>
      <c r="G85" s="224"/>
      <c r="H85" s="224"/>
      <c r="I85" s="225" t="s">
        <v>2593</v>
      </c>
      <c r="J85" s="226"/>
      <c r="K85" s="225" t="s">
        <v>2593</v>
      </c>
      <c r="L85" s="226"/>
      <c r="M85" s="235">
        <v>0</v>
      </c>
      <c r="N85" s="221" t="e">
        <f>VLOOKUP(A85,[1]Bal032022!A:N,14,0)</f>
        <v>#N/A</v>
      </c>
    </row>
    <row r="86" spans="1:14" x14ac:dyDescent="0.2">
      <c r="A86" s="227" t="s">
        <v>377</v>
      </c>
      <c r="B86" s="228" t="s">
        <v>377</v>
      </c>
      <c r="C86" s="210" t="s">
        <v>377</v>
      </c>
      <c r="D86" s="228" t="s">
        <v>377</v>
      </c>
      <c r="E86" s="229"/>
      <c r="F86" s="229"/>
      <c r="G86" s="229"/>
      <c r="H86" s="229"/>
      <c r="I86" s="229"/>
      <c r="J86" s="229"/>
      <c r="K86" s="229"/>
      <c r="L86" s="229"/>
      <c r="M86" s="233"/>
      <c r="N86" s="221"/>
    </row>
    <row r="87" spans="1:14" x14ac:dyDescent="0.2">
      <c r="A87" s="216" t="s">
        <v>651</v>
      </c>
      <c r="B87" s="217" t="s">
        <v>652</v>
      </c>
      <c r="C87" s="210" t="s">
        <v>377</v>
      </c>
      <c r="D87" s="217" t="s">
        <v>653</v>
      </c>
      <c r="E87" s="218"/>
      <c r="F87" s="218"/>
      <c r="G87" s="218"/>
      <c r="H87" s="218"/>
      <c r="I87" s="219" t="s">
        <v>2594</v>
      </c>
      <c r="J87" s="220"/>
      <c r="K87" s="219" t="s">
        <v>2595</v>
      </c>
      <c r="L87" s="220"/>
      <c r="M87" s="231">
        <v>-356023.87</v>
      </c>
      <c r="N87" s="221">
        <f>VLOOKUP(A87,[1]Bal032022!A:N,14,0)</f>
        <v>0</v>
      </c>
    </row>
    <row r="88" spans="1:14" x14ac:dyDescent="0.2">
      <c r="A88" s="222" t="s">
        <v>656</v>
      </c>
      <c r="B88" s="223" t="s">
        <v>657</v>
      </c>
      <c r="C88" s="210" t="s">
        <v>377</v>
      </c>
      <c r="D88" s="223" t="s">
        <v>658</v>
      </c>
      <c r="E88" s="224"/>
      <c r="F88" s="224"/>
      <c r="G88" s="224"/>
      <c r="H88" s="224"/>
      <c r="I88" s="225" t="s">
        <v>2596</v>
      </c>
      <c r="J88" s="226"/>
      <c r="K88" s="225" t="s">
        <v>2597</v>
      </c>
      <c r="L88" s="226"/>
      <c r="M88" s="235">
        <v>-302250.71999999997</v>
      </c>
      <c r="N88" s="221">
        <f>VLOOKUP(A88,[1]Bal032022!A:N,14,0)</f>
        <v>0</v>
      </c>
    </row>
    <row r="89" spans="1:14" x14ac:dyDescent="0.2">
      <c r="A89" s="222" t="s">
        <v>661</v>
      </c>
      <c r="B89" s="223" t="s">
        <v>662</v>
      </c>
      <c r="C89" s="210" t="s">
        <v>377</v>
      </c>
      <c r="D89" s="223" t="s">
        <v>663</v>
      </c>
      <c r="E89" s="224"/>
      <c r="F89" s="224"/>
      <c r="G89" s="224"/>
      <c r="H89" s="224"/>
      <c r="I89" s="225" t="s">
        <v>2598</v>
      </c>
      <c r="J89" s="226"/>
      <c r="K89" s="225" t="s">
        <v>2599</v>
      </c>
      <c r="L89" s="226"/>
      <c r="M89" s="235">
        <v>33251.1</v>
      </c>
      <c r="N89" s="221">
        <f>VLOOKUP(A89,[1]Bal032022!A:N,14,0)</f>
        <v>0</v>
      </c>
    </row>
    <row r="90" spans="1:14" x14ac:dyDescent="0.2">
      <c r="A90" s="222" t="s">
        <v>666</v>
      </c>
      <c r="B90" s="223" t="s">
        <v>667</v>
      </c>
      <c r="C90" s="210" t="s">
        <v>377</v>
      </c>
      <c r="D90" s="223" t="s">
        <v>668</v>
      </c>
      <c r="E90" s="224"/>
      <c r="F90" s="224"/>
      <c r="G90" s="224"/>
      <c r="H90" s="224"/>
      <c r="I90" s="225" t="s">
        <v>2600</v>
      </c>
      <c r="J90" s="226"/>
      <c r="K90" s="225" t="s">
        <v>2601</v>
      </c>
      <c r="L90" s="226"/>
      <c r="M90" s="235">
        <v>-12264.06</v>
      </c>
      <c r="N90" s="221">
        <f>VLOOKUP(A90,[1]Bal032022!A:N,14,0)</f>
        <v>0</v>
      </c>
    </row>
    <row r="91" spans="1:14" x14ac:dyDescent="0.2">
      <c r="A91" s="222" t="s">
        <v>671</v>
      </c>
      <c r="B91" s="223" t="s">
        <v>672</v>
      </c>
      <c r="C91" s="210" t="s">
        <v>377</v>
      </c>
      <c r="D91" s="223" t="s">
        <v>673</v>
      </c>
      <c r="E91" s="224"/>
      <c r="F91" s="224"/>
      <c r="G91" s="224"/>
      <c r="H91" s="224"/>
      <c r="I91" s="225" t="s">
        <v>2602</v>
      </c>
      <c r="J91" s="226"/>
      <c r="K91" s="225" t="s">
        <v>2603</v>
      </c>
      <c r="L91" s="226"/>
      <c r="M91" s="235">
        <v>1897.32</v>
      </c>
      <c r="N91" s="221">
        <f>VLOOKUP(A91,[1]Bal032022!A:N,14,0)</f>
        <v>0</v>
      </c>
    </row>
    <row r="92" spans="1:14" x14ac:dyDescent="0.2">
      <c r="A92" s="222" t="s">
        <v>676</v>
      </c>
      <c r="B92" s="223" t="s">
        <v>677</v>
      </c>
      <c r="C92" s="210" t="s">
        <v>377</v>
      </c>
      <c r="D92" s="223" t="s">
        <v>678</v>
      </c>
      <c r="E92" s="224"/>
      <c r="F92" s="224"/>
      <c r="G92" s="224"/>
      <c r="H92" s="224"/>
      <c r="I92" s="225" t="s">
        <v>2604</v>
      </c>
      <c r="J92" s="226"/>
      <c r="K92" s="225" t="s">
        <v>2605</v>
      </c>
      <c r="L92" s="226"/>
      <c r="M92" s="235">
        <v>-1533.41</v>
      </c>
      <c r="N92" s="221">
        <f>VLOOKUP(A92,[1]Bal032022!A:N,14,0)</f>
        <v>0</v>
      </c>
    </row>
    <row r="93" spans="1:14" x14ac:dyDescent="0.2">
      <c r="A93" s="222" t="s">
        <v>681</v>
      </c>
      <c r="B93" s="223" t="s">
        <v>682</v>
      </c>
      <c r="C93" s="210" t="s">
        <v>377</v>
      </c>
      <c r="D93" s="223" t="s">
        <v>683</v>
      </c>
      <c r="E93" s="224"/>
      <c r="F93" s="224"/>
      <c r="G93" s="224"/>
      <c r="H93" s="224"/>
      <c r="I93" s="225" t="s">
        <v>2606</v>
      </c>
      <c r="J93" s="226"/>
      <c r="K93" s="225" t="s">
        <v>2607</v>
      </c>
      <c r="L93" s="226"/>
      <c r="M93" s="235">
        <v>237.14</v>
      </c>
      <c r="N93" s="221">
        <f>VLOOKUP(A93,[1]Bal032022!A:N,14,0)</f>
        <v>0</v>
      </c>
    </row>
    <row r="94" spans="1:14" x14ac:dyDescent="0.2">
      <c r="A94" s="222" t="s">
        <v>686</v>
      </c>
      <c r="B94" s="223" t="s">
        <v>687</v>
      </c>
      <c r="C94" s="210" t="s">
        <v>377</v>
      </c>
      <c r="D94" s="223" t="s">
        <v>688</v>
      </c>
      <c r="E94" s="224"/>
      <c r="F94" s="224"/>
      <c r="G94" s="224"/>
      <c r="H94" s="224"/>
      <c r="I94" s="225" t="s">
        <v>2608</v>
      </c>
      <c r="J94" s="226"/>
      <c r="K94" s="225" t="s">
        <v>2609</v>
      </c>
      <c r="L94" s="226"/>
      <c r="M94" s="235">
        <v>-81778.23</v>
      </c>
      <c r="N94" s="221">
        <f>VLOOKUP(A94,[1]Bal032022!A:N,14,0)</f>
        <v>0</v>
      </c>
    </row>
    <row r="95" spans="1:14" x14ac:dyDescent="0.2">
      <c r="A95" s="222" t="s">
        <v>691</v>
      </c>
      <c r="B95" s="223" t="s">
        <v>692</v>
      </c>
      <c r="C95" s="210" t="s">
        <v>377</v>
      </c>
      <c r="D95" s="223" t="s">
        <v>693</v>
      </c>
      <c r="E95" s="224"/>
      <c r="F95" s="224"/>
      <c r="G95" s="224"/>
      <c r="H95" s="224"/>
      <c r="I95" s="225" t="s">
        <v>2610</v>
      </c>
      <c r="J95" s="226"/>
      <c r="K95" s="225" t="s">
        <v>2611</v>
      </c>
      <c r="L95" s="226"/>
      <c r="M95" s="235">
        <v>6416.99</v>
      </c>
      <c r="N95" s="221">
        <f>VLOOKUP(A95,[1]Bal032022!A:N,14,0)</f>
        <v>0</v>
      </c>
    </row>
    <row r="96" spans="1:14" x14ac:dyDescent="0.2">
      <c r="A96" s="227" t="s">
        <v>377</v>
      </c>
      <c r="B96" s="228" t="s">
        <v>377</v>
      </c>
      <c r="C96" s="210" t="s">
        <v>377</v>
      </c>
      <c r="D96" s="228" t="s">
        <v>377</v>
      </c>
      <c r="E96" s="229"/>
      <c r="F96" s="229"/>
      <c r="G96" s="229"/>
      <c r="H96" s="229"/>
      <c r="I96" s="229"/>
      <c r="J96" s="229"/>
      <c r="K96" s="229"/>
      <c r="L96" s="229"/>
      <c r="M96" s="233"/>
      <c r="N96" s="221"/>
    </row>
    <row r="97" spans="1:14" x14ac:dyDescent="0.2">
      <c r="A97" s="216" t="s">
        <v>696</v>
      </c>
      <c r="B97" s="217" t="s">
        <v>697</v>
      </c>
      <c r="C97" s="210" t="s">
        <v>377</v>
      </c>
      <c r="D97" s="217" t="s">
        <v>698</v>
      </c>
      <c r="E97" s="218"/>
      <c r="F97" s="218"/>
      <c r="G97" s="218"/>
      <c r="H97" s="218"/>
      <c r="I97" s="219" t="s">
        <v>2612</v>
      </c>
      <c r="J97" s="220"/>
      <c r="K97" s="219" t="s">
        <v>2613</v>
      </c>
      <c r="L97" s="220"/>
      <c r="M97" s="231">
        <v>12605.7</v>
      </c>
      <c r="N97" s="221">
        <f>VLOOKUP(A97,[1]Bal032022!A:N,14,0)</f>
        <v>0</v>
      </c>
    </row>
    <row r="98" spans="1:14" x14ac:dyDescent="0.2">
      <c r="A98" s="216" t="s">
        <v>701</v>
      </c>
      <c r="B98" s="217" t="s">
        <v>702</v>
      </c>
      <c r="C98" s="210" t="s">
        <v>377</v>
      </c>
      <c r="D98" s="217" t="s">
        <v>698</v>
      </c>
      <c r="E98" s="218"/>
      <c r="F98" s="218"/>
      <c r="G98" s="218"/>
      <c r="H98" s="218"/>
      <c r="I98" s="219" t="s">
        <v>2612</v>
      </c>
      <c r="J98" s="220"/>
      <c r="K98" s="219" t="s">
        <v>2613</v>
      </c>
      <c r="L98" s="220"/>
      <c r="M98" s="231">
        <v>12605.7</v>
      </c>
      <c r="N98" s="221">
        <f>VLOOKUP(A98,[1]Bal032022!A:N,14,0)</f>
        <v>0</v>
      </c>
    </row>
    <row r="99" spans="1:14" x14ac:dyDescent="0.2">
      <c r="A99" s="222" t="s">
        <v>703</v>
      </c>
      <c r="B99" s="223" t="s">
        <v>704</v>
      </c>
      <c r="C99" s="210" t="s">
        <v>377</v>
      </c>
      <c r="D99" s="223" t="s">
        <v>705</v>
      </c>
      <c r="E99" s="224"/>
      <c r="F99" s="224"/>
      <c r="G99" s="224"/>
      <c r="H99" s="224"/>
      <c r="I99" s="225" t="s">
        <v>2614</v>
      </c>
      <c r="J99" s="226"/>
      <c r="K99" s="225" t="s">
        <v>2615</v>
      </c>
      <c r="L99" s="226"/>
      <c r="M99" s="235">
        <v>-1651.9</v>
      </c>
      <c r="N99" s="221">
        <f>VLOOKUP(A99,[1]Bal032022!A:N,14,0)</f>
        <v>0</v>
      </c>
    </row>
    <row r="100" spans="1:14" x14ac:dyDescent="0.2">
      <c r="A100" s="222" t="s">
        <v>708</v>
      </c>
      <c r="B100" s="223" t="s">
        <v>709</v>
      </c>
      <c r="C100" s="210" t="s">
        <v>377</v>
      </c>
      <c r="D100" s="223" t="s">
        <v>710</v>
      </c>
      <c r="E100" s="224"/>
      <c r="F100" s="224"/>
      <c r="G100" s="224"/>
      <c r="H100" s="224"/>
      <c r="I100" s="225" t="s">
        <v>2616</v>
      </c>
      <c r="J100" s="226"/>
      <c r="K100" s="225" t="s">
        <v>2617</v>
      </c>
      <c r="L100" s="226"/>
      <c r="M100" s="235">
        <v>12657.63</v>
      </c>
      <c r="N100" s="221">
        <f>VLOOKUP(A100,[1]Bal032022!A:N,14,0)</f>
        <v>0</v>
      </c>
    </row>
    <row r="101" spans="1:14" x14ac:dyDescent="0.2">
      <c r="A101" s="222" t="s">
        <v>713</v>
      </c>
      <c r="B101" s="223" t="s">
        <v>714</v>
      </c>
      <c r="C101" s="210" t="s">
        <v>377</v>
      </c>
      <c r="D101" s="223" t="s">
        <v>715</v>
      </c>
      <c r="E101" s="224"/>
      <c r="F101" s="224"/>
      <c r="G101" s="224"/>
      <c r="H101" s="224"/>
      <c r="I101" s="225" t="s">
        <v>2186</v>
      </c>
      <c r="J101" s="226"/>
      <c r="K101" s="225" t="s">
        <v>2618</v>
      </c>
      <c r="L101" s="226"/>
      <c r="M101" s="235">
        <v>1599.97</v>
      </c>
      <c r="N101" s="221">
        <f>VLOOKUP(A101,[1]Bal032022!A:N,14,0)</f>
        <v>0</v>
      </c>
    </row>
    <row r="102" spans="1:14" x14ac:dyDescent="0.2">
      <c r="A102" s="227" t="s">
        <v>377</v>
      </c>
      <c r="B102" s="228" t="s">
        <v>377</v>
      </c>
      <c r="C102" s="210" t="s">
        <v>377</v>
      </c>
      <c r="D102" s="228" t="s">
        <v>377</v>
      </c>
      <c r="E102" s="229"/>
      <c r="F102" s="229"/>
      <c r="G102" s="229"/>
      <c r="H102" s="229"/>
      <c r="I102" s="229"/>
      <c r="J102" s="229"/>
      <c r="K102" s="229"/>
      <c r="L102" s="229"/>
      <c r="M102" s="233"/>
      <c r="N102" s="221"/>
    </row>
    <row r="103" spans="1:14" x14ac:dyDescent="0.2">
      <c r="A103" s="216" t="s">
        <v>718</v>
      </c>
      <c r="B103" s="217" t="s">
        <v>719</v>
      </c>
      <c r="C103" s="210" t="s">
        <v>377</v>
      </c>
      <c r="D103" s="217" t="s">
        <v>720</v>
      </c>
      <c r="E103" s="218"/>
      <c r="F103" s="218"/>
      <c r="G103" s="218"/>
      <c r="H103" s="218"/>
      <c r="I103" s="219" t="s">
        <v>2619</v>
      </c>
      <c r="J103" s="220"/>
      <c r="K103" s="219" t="s">
        <v>2620</v>
      </c>
      <c r="L103" s="220"/>
      <c r="M103" s="231">
        <v>21181.57</v>
      </c>
      <c r="N103" s="221">
        <f>VLOOKUP(A103,[1]Bal032022!A:N,14,0)</f>
        <v>0</v>
      </c>
    </row>
    <row r="104" spans="1:14" x14ac:dyDescent="0.2">
      <c r="A104" s="216" t="s">
        <v>723</v>
      </c>
      <c r="B104" s="217" t="s">
        <v>724</v>
      </c>
      <c r="C104" s="210" t="s">
        <v>377</v>
      </c>
      <c r="D104" s="217" t="s">
        <v>720</v>
      </c>
      <c r="E104" s="218"/>
      <c r="F104" s="218"/>
      <c r="G104" s="218"/>
      <c r="H104" s="218"/>
      <c r="I104" s="219" t="s">
        <v>2619</v>
      </c>
      <c r="J104" s="220"/>
      <c r="K104" s="219" t="s">
        <v>2620</v>
      </c>
      <c r="L104" s="220"/>
      <c r="M104" s="231">
        <v>21181.57</v>
      </c>
      <c r="N104" s="221">
        <f>VLOOKUP(A104,[1]Bal032022!A:N,14,0)</f>
        <v>0</v>
      </c>
    </row>
    <row r="105" spans="1:14" x14ac:dyDescent="0.2">
      <c r="A105" s="222" t="s">
        <v>725</v>
      </c>
      <c r="B105" s="223" t="s">
        <v>726</v>
      </c>
      <c r="C105" s="210" t="s">
        <v>377</v>
      </c>
      <c r="D105" s="223" t="s">
        <v>727</v>
      </c>
      <c r="E105" s="224"/>
      <c r="F105" s="224"/>
      <c r="G105" s="224"/>
      <c r="H105" s="224"/>
      <c r="I105" s="225" t="s">
        <v>2189</v>
      </c>
      <c r="J105" s="226"/>
      <c r="K105" s="225" t="s">
        <v>2621</v>
      </c>
      <c r="L105" s="226"/>
      <c r="M105" s="235">
        <v>-6782.09</v>
      </c>
      <c r="N105" s="221">
        <f>VLOOKUP(A105,[1]Bal032022!A:N,14,0)</f>
        <v>0</v>
      </c>
    </row>
    <row r="106" spans="1:14" x14ac:dyDescent="0.2">
      <c r="A106" s="222" t="s">
        <v>730</v>
      </c>
      <c r="B106" s="223" t="s">
        <v>731</v>
      </c>
      <c r="C106" s="210" t="s">
        <v>377</v>
      </c>
      <c r="D106" s="223" t="s">
        <v>732</v>
      </c>
      <c r="E106" s="224"/>
      <c r="F106" s="224"/>
      <c r="G106" s="224"/>
      <c r="H106" s="224"/>
      <c r="I106" s="225" t="s">
        <v>2622</v>
      </c>
      <c r="J106" s="226"/>
      <c r="K106" s="225" t="s">
        <v>2623</v>
      </c>
      <c r="L106" s="226"/>
      <c r="M106" s="235">
        <v>31662.15</v>
      </c>
      <c r="N106" s="221">
        <f>VLOOKUP(A106,[1]Bal032022!A:N,14,0)</f>
        <v>0</v>
      </c>
    </row>
    <row r="107" spans="1:14" x14ac:dyDescent="0.2">
      <c r="A107" s="222" t="s">
        <v>735</v>
      </c>
      <c r="B107" s="223" t="s">
        <v>736</v>
      </c>
      <c r="C107" s="210" t="s">
        <v>377</v>
      </c>
      <c r="D107" s="223" t="s">
        <v>737</v>
      </c>
      <c r="E107" s="224"/>
      <c r="F107" s="224"/>
      <c r="G107" s="224"/>
      <c r="H107" s="224"/>
      <c r="I107" s="225" t="s">
        <v>425</v>
      </c>
      <c r="J107" s="226"/>
      <c r="K107" s="225" t="s">
        <v>2624</v>
      </c>
      <c r="L107" s="226"/>
      <c r="M107" s="235">
        <v>1116.25</v>
      </c>
      <c r="N107" s="221" t="e">
        <f>VLOOKUP(A107,[1]Bal032022!A:N,14,0)</f>
        <v>#N/A</v>
      </c>
    </row>
    <row r="108" spans="1:14" x14ac:dyDescent="0.2">
      <c r="A108" s="222" t="s">
        <v>739</v>
      </c>
      <c r="B108" s="223" t="s">
        <v>740</v>
      </c>
      <c r="C108" s="210" t="s">
        <v>377</v>
      </c>
      <c r="D108" s="223" t="s">
        <v>741</v>
      </c>
      <c r="E108" s="224"/>
      <c r="F108" s="224"/>
      <c r="G108" s="224"/>
      <c r="H108" s="224"/>
      <c r="I108" s="225" t="s">
        <v>2625</v>
      </c>
      <c r="J108" s="226"/>
      <c r="K108" s="225" t="s">
        <v>2626</v>
      </c>
      <c r="L108" s="226"/>
      <c r="M108" s="235">
        <v>-1810.9</v>
      </c>
      <c r="N108" s="221">
        <f>VLOOKUP(A108,[1]Bal032022!A:N,14,0)</f>
        <v>0</v>
      </c>
    </row>
    <row r="109" spans="1:14" x14ac:dyDescent="0.2">
      <c r="A109" s="222" t="s">
        <v>744</v>
      </c>
      <c r="B109" s="223" t="s">
        <v>745</v>
      </c>
      <c r="C109" s="210" t="s">
        <v>377</v>
      </c>
      <c r="D109" s="223" t="s">
        <v>746</v>
      </c>
      <c r="E109" s="224"/>
      <c r="F109" s="224"/>
      <c r="G109" s="224"/>
      <c r="H109" s="224"/>
      <c r="I109" s="225" t="s">
        <v>2627</v>
      </c>
      <c r="J109" s="226"/>
      <c r="K109" s="225" t="s">
        <v>2628</v>
      </c>
      <c r="L109" s="226"/>
      <c r="M109" s="235">
        <v>-7692.81</v>
      </c>
      <c r="N109" s="221">
        <f>VLOOKUP(A109,[1]Bal032022!A:N,14,0)</f>
        <v>0</v>
      </c>
    </row>
    <row r="110" spans="1:14" x14ac:dyDescent="0.2">
      <c r="A110" s="222" t="s">
        <v>749</v>
      </c>
      <c r="B110" s="223" t="s">
        <v>750</v>
      </c>
      <c r="C110" s="210" t="s">
        <v>377</v>
      </c>
      <c r="D110" s="223" t="s">
        <v>751</v>
      </c>
      <c r="E110" s="224"/>
      <c r="F110" s="224"/>
      <c r="G110" s="224"/>
      <c r="H110" s="224"/>
      <c r="I110" s="225" t="s">
        <v>2196</v>
      </c>
      <c r="J110" s="226"/>
      <c r="K110" s="225" t="s">
        <v>2629</v>
      </c>
      <c r="L110" s="226"/>
      <c r="M110" s="235">
        <v>6861.62</v>
      </c>
      <c r="N110" s="221">
        <f>VLOOKUP(A110,[1]Bal032022!A:N,14,0)</f>
        <v>0</v>
      </c>
    </row>
    <row r="111" spans="1:14" x14ac:dyDescent="0.2">
      <c r="A111" s="222" t="s">
        <v>753</v>
      </c>
      <c r="B111" s="223" t="s">
        <v>754</v>
      </c>
      <c r="C111" s="210" t="s">
        <v>377</v>
      </c>
      <c r="D111" s="223" t="s">
        <v>755</v>
      </c>
      <c r="E111" s="224"/>
      <c r="F111" s="224"/>
      <c r="G111" s="224"/>
      <c r="H111" s="224"/>
      <c r="I111" s="225" t="s">
        <v>2630</v>
      </c>
      <c r="J111" s="226"/>
      <c r="K111" s="225" t="s">
        <v>2631</v>
      </c>
      <c r="L111" s="226"/>
      <c r="M111" s="235">
        <v>-2172.65</v>
      </c>
      <c r="N111" s="221">
        <f>VLOOKUP(A111,[1]Bal032022!A:N,14,0)</f>
        <v>0</v>
      </c>
    </row>
    <row r="112" spans="1:14" x14ac:dyDescent="0.2">
      <c r="A112" s="227" t="s">
        <v>377</v>
      </c>
      <c r="B112" s="228" t="s">
        <v>377</v>
      </c>
      <c r="C112" s="210" t="s">
        <v>377</v>
      </c>
      <c r="D112" s="228" t="s">
        <v>377</v>
      </c>
      <c r="E112" s="229"/>
      <c r="F112" s="229"/>
      <c r="G112" s="229"/>
      <c r="H112" s="229"/>
      <c r="I112" s="229"/>
      <c r="J112" s="229"/>
      <c r="K112" s="229"/>
      <c r="L112" s="229"/>
      <c r="M112" s="233"/>
      <c r="N112" s="221"/>
    </row>
    <row r="113" spans="1:14" x14ac:dyDescent="0.2">
      <c r="A113" s="216" t="s">
        <v>757</v>
      </c>
      <c r="B113" s="217" t="s">
        <v>758</v>
      </c>
      <c r="C113" s="210" t="s">
        <v>377</v>
      </c>
      <c r="D113" s="217" t="s">
        <v>759</v>
      </c>
      <c r="E113" s="218"/>
      <c r="F113" s="218"/>
      <c r="G113" s="218"/>
      <c r="H113" s="218"/>
      <c r="I113" s="219" t="s">
        <v>2632</v>
      </c>
      <c r="J113" s="220"/>
      <c r="K113" s="219" t="s">
        <v>2633</v>
      </c>
      <c r="L113" s="220"/>
      <c r="M113" s="231">
        <v>-982989.5</v>
      </c>
      <c r="N113" s="221">
        <f>VLOOKUP(A113,[1]Bal032022!A:N,14,0)</f>
        <v>0</v>
      </c>
    </row>
    <row r="114" spans="1:14" x14ac:dyDescent="0.2">
      <c r="A114" s="216" t="s">
        <v>762</v>
      </c>
      <c r="B114" s="217" t="s">
        <v>763</v>
      </c>
      <c r="C114" s="210" t="s">
        <v>377</v>
      </c>
      <c r="D114" s="217" t="s">
        <v>759</v>
      </c>
      <c r="E114" s="218"/>
      <c r="F114" s="218"/>
      <c r="G114" s="218"/>
      <c r="H114" s="218"/>
      <c r="I114" s="219" t="s">
        <v>2632</v>
      </c>
      <c r="J114" s="220"/>
      <c r="K114" s="219" t="s">
        <v>2633</v>
      </c>
      <c r="L114" s="220"/>
      <c r="M114" s="231">
        <v>-982989.5</v>
      </c>
      <c r="N114" s="221">
        <f>VLOOKUP(A114,[1]Bal032022!A:N,14,0)</f>
        <v>0</v>
      </c>
    </row>
    <row r="115" spans="1:14" x14ac:dyDescent="0.2">
      <c r="A115" s="222" t="s">
        <v>764</v>
      </c>
      <c r="B115" s="223" t="s">
        <v>765</v>
      </c>
      <c r="C115" s="210" t="s">
        <v>377</v>
      </c>
      <c r="D115" s="223" t="s">
        <v>766</v>
      </c>
      <c r="E115" s="224"/>
      <c r="F115" s="224"/>
      <c r="G115" s="224"/>
      <c r="H115" s="224"/>
      <c r="I115" s="225" t="s">
        <v>2632</v>
      </c>
      <c r="J115" s="226"/>
      <c r="K115" s="225" t="s">
        <v>2633</v>
      </c>
      <c r="L115" s="226"/>
      <c r="M115" s="235">
        <v>-982989.5</v>
      </c>
      <c r="N115" s="221">
        <f>VLOOKUP(A115,[1]Bal032022!A:N,14,0)</f>
        <v>0</v>
      </c>
    </row>
    <row r="116" spans="1:14" x14ac:dyDescent="0.2">
      <c r="A116" s="227" t="s">
        <v>377</v>
      </c>
      <c r="B116" s="228" t="s">
        <v>377</v>
      </c>
      <c r="C116" s="210" t="s">
        <v>377</v>
      </c>
      <c r="D116" s="228" t="s">
        <v>377</v>
      </c>
      <c r="E116" s="229"/>
      <c r="F116" s="229"/>
      <c r="G116" s="229"/>
      <c r="H116" s="229"/>
      <c r="I116" s="229"/>
      <c r="J116" s="229"/>
      <c r="K116" s="229"/>
      <c r="L116" s="229"/>
      <c r="M116" s="233"/>
      <c r="N116" s="221"/>
    </row>
    <row r="117" spans="1:14" x14ac:dyDescent="0.2">
      <c r="A117" s="216" t="s">
        <v>767</v>
      </c>
      <c r="B117" s="217" t="s">
        <v>768</v>
      </c>
      <c r="C117" s="210" t="s">
        <v>377</v>
      </c>
      <c r="D117" s="217" t="s">
        <v>547</v>
      </c>
      <c r="E117" s="218"/>
      <c r="F117" s="218"/>
      <c r="G117" s="218"/>
      <c r="H117" s="218"/>
      <c r="I117" s="219" t="s">
        <v>2634</v>
      </c>
      <c r="J117" s="220"/>
      <c r="K117" s="219" t="s">
        <v>2635</v>
      </c>
      <c r="L117" s="220"/>
      <c r="M117" s="231">
        <v>-799.4</v>
      </c>
      <c r="N117" s="221" t="e">
        <f>VLOOKUP(A117,[1]Bal032022!A:N,14,0)</f>
        <v>#N/A</v>
      </c>
    </row>
    <row r="118" spans="1:14" x14ac:dyDescent="0.2">
      <c r="A118" s="216" t="s">
        <v>770</v>
      </c>
      <c r="B118" s="217" t="s">
        <v>771</v>
      </c>
      <c r="C118" s="210" t="s">
        <v>377</v>
      </c>
      <c r="D118" s="217" t="s">
        <v>547</v>
      </c>
      <c r="E118" s="218"/>
      <c r="F118" s="218"/>
      <c r="G118" s="218"/>
      <c r="H118" s="218"/>
      <c r="I118" s="219" t="s">
        <v>2634</v>
      </c>
      <c r="J118" s="220"/>
      <c r="K118" s="219" t="s">
        <v>2635</v>
      </c>
      <c r="L118" s="220"/>
      <c r="M118" s="231">
        <v>-799.4</v>
      </c>
      <c r="N118" s="221" t="e">
        <f>VLOOKUP(A118,[1]Bal032022!A:N,14,0)</f>
        <v>#N/A</v>
      </c>
    </row>
    <row r="119" spans="1:14" x14ac:dyDescent="0.2">
      <c r="A119" s="222" t="s">
        <v>772</v>
      </c>
      <c r="B119" s="223" t="s">
        <v>773</v>
      </c>
      <c r="C119" s="210" t="s">
        <v>377</v>
      </c>
      <c r="D119" s="223" t="s">
        <v>774</v>
      </c>
      <c r="E119" s="224"/>
      <c r="F119" s="224"/>
      <c r="G119" s="224"/>
      <c r="H119" s="224"/>
      <c r="I119" s="225" t="s">
        <v>2634</v>
      </c>
      <c r="J119" s="226"/>
      <c r="K119" s="225" t="s">
        <v>2635</v>
      </c>
      <c r="L119" s="226"/>
      <c r="M119" s="235">
        <v>-799.4</v>
      </c>
      <c r="N119" s="221" t="e">
        <f>VLOOKUP(A119,[1]Bal032022!A:N,14,0)</f>
        <v>#N/A</v>
      </c>
    </row>
    <row r="120" spans="1:14" x14ac:dyDescent="0.2">
      <c r="A120" s="227" t="s">
        <v>377</v>
      </c>
      <c r="B120" s="228" t="s">
        <v>377</v>
      </c>
      <c r="C120" s="210" t="s">
        <v>377</v>
      </c>
      <c r="D120" s="228" t="s">
        <v>377</v>
      </c>
      <c r="E120" s="229"/>
      <c r="F120" s="229"/>
      <c r="G120" s="229"/>
      <c r="H120" s="229"/>
      <c r="I120" s="229"/>
      <c r="J120" s="229"/>
      <c r="K120" s="229"/>
      <c r="L120" s="229"/>
      <c r="M120" s="233"/>
      <c r="N120" s="221"/>
    </row>
    <row r="121" spans="1:14" x14ac:dyDescent="0.2">
      <c r="A121" s="216" t="s">
        <v>775</v>
      </c>
      <c r="B121" s="217" t="s">
        <v>776</v>
      </c>
      <c r="C121" s="210" t="s">
        <v>377</v>
      </c>
      <c r="D121" s="217" t="s">
        <v>777</v>
      </c>
      <c r="E121" s="218"/>
      <c r="F121" s="218"/>
      <c r="G121" s="218"/>
      <c r="H121" s="218"/>
      <c r="I121" s="219" t="s">
        <v>2636</v>
      </c>
      <c r="J121" s="220"/>
      <c r="K121" s="219" t="s">
        <v>2637</v>
      </c>
      <c r="L121" s="220"/>
      <c r="M121" s="231">
        <v>2254328.96</v>
      </c>
      <c r="N121" s="221">
        <f>VLOOKUP(A121,[1]Bal032022!A:N,14,0)</f>
        <v>0</v>
      </c>
    </row>
    <row r="122" spans="1:14" x14ac:dyDescent="0.2">
      <c r="A122" s="216" t="s">
        <v>780</v>
      </c>
      <c r="B122" s="217" t="s">
        <v>781</v>
      </c>
      <c r="C122" s="210" t="s">
        <v>377</v>
      </c>
      <c r="D122" s="217" t="s">
        <v>777</v>
      </c>
      <c r="E122" s="218"/>
      <c r="F122" s="218"/>
      <c r="G122" s="218"/>
      <c r="H122" s="218"/>
      <c r="I122" s="219" t="s">
        <v>2636</v>
      </c>
      <c r="J122" s="220"/>
      <c r="K122" s="219" t="s">
        <v>2637</v>
      </c>
      <c r="L122" s="220"/>
      <c r="M122" s="231">
        <v>2254328.96</v>
      </c>
      <c r="N122" s="221">
        <f>VLOOKUP(A122,[1]Bal032022!A:N,14,0)</f>
        <v>0</v>
      </c>
    </row>
    <row r="123" spans="1:14" x14ac:dyDescent="0.2">
      <c r="A123" s="222" t="s">
        <v>782</v>
      </c>
      <c r="B123" s="223" t="s">
        <v>783</v>
      </c>
      <c r="C123" s="210" t="s">
        <v>377</v>
      </c>
      <c r="D123" s="223" t="s">
        <v>784</v>
      </c>
      <c r="E123" s="224"/>
      <c r="F123" s="224"/>
      <c r="G123" s="224"/>
      <c r="H123" s="224"/>
      <c r="I123" s="225" t="s">
        <v>2638</v>
      </c>
      <c r="J123" s="226"/>
      <c r="K123" s="225" t="s">
        <v>425</v>
      </c>
      <c r="L123" s="226"/>
      <c r="M123" s="235">
        <v>-13683.88</v>
      </c>
      <c r="N123" s="221">
        <f>VLOOKUP(A123,[1]Bal032022!A:N,14,0)</f>
        <v>0</v>
      </c>
    </row>
    <row r="124" spans="1:14" x14ac:dyDescent="0.2">
      <c r="A124" s="222" t="s">
        <v>786</v>
      </c>
      <c r="B124" s="223" t="s">
        <v>787</v>
      </c>
      <c r="C124" s="210" t="s">
        <v>377</v>
      </c>
      <c r="D124" s="223" t="s">
        <v>788</v>
      </c>
      <c r="E124" s="224"/>
      <c r="F124" s="224"/>
      <c r="G124" s="224"/>
      <c r="H124" s="224"/>
      <c r="I124" s="225" t="s">
        <v>425</v>
      </c>
      <c r="J124" s="226"/>
      <c r="K124" s="225" t="s">
        <v>2526</v>
      </c>
      <c r="L124" s="226"/>
      <c r="M124" s="235">
        <v>12002.62</v>
      </c>
      <c r="N124" s="221">
        <f>VLOOKUP(A124,[1]Bal032022!A:N,14,0)</f>
        <v>0</v>
      </c>
    </row>
    <row r="125" spans="1:14" x14ac:dyDescent="0.2">
      <c r="A125" s="222" t="s">
        <v>793</v>
      </c>
      <c r="B125" s="223" t="s">
        <v>794</v>
      </c>
      <c r="C125" s="210" t="s">
        <v>377</v>
      </c>
      <c r="D125" s="223" t="s">
        <v>795</v>
      </c>
      <c r="E125" s="224"/>
      <c r="F125" s="224"/>
      <c r="G125" s="224"/>
      <c r="H125" s="224"/>
      <c r="I125" s="225" t="s">
        <v>2639</v>
      </c>
      <c r="J125" s="226"/>
      <c r="K125" s="225" t="s">
        <v>2640</v>
      </c>
      <c r="L125" s="226"/>
      <c r="M125" s="235">
        <v>1113270.03</v>
      </c>
      <c r="N125" s="221" t="e">
        <f>VLOOKUP(A125,[1]Bal032022!A:N,14,0)</f>
        <v>#N/A</v>
      </c>
    </row>
    <row r="126" spans="1:14" x14ac:dyDescent="0.2">
      <c r="A126" s="222" t="s">
        <v>798</v>
      </c>
      <c r="B126" s="223" t="s">
        <v>799</v>
      </c>
      <c r="C126" s="210" t="s">
        <v>377</v>
      </c>
      <c r="D126" s="223" t="s">
        <v>800</v>
      </c>
      <c r="E126" s="224"/>
      <c r="F126" s="224"/>
      <c r="G126" s="224"/>
      <c r="H126" s="224"/>
      <c r="I126" s="225" t="s">
        <v>2641</v>
      </c>
      <c r="J126" s="226"/>
      <c r="K126" s="225" t="s">
        <v>2642</v>
      </c>
      <c r="L126" s="226"/>
      <c r="M126" s="235">
        <v>45792.959999999999</v>
      </c>
      <c r="N126" s="221">
        <f>VLOOKUP(A126,[1]Bal032022!A:N,14,0)</f>
        <v>0</v>
      </c>
    </row>
    <row r="127" spans="1:14" x14ac:dyDescent="0.2">
      <c r="A127" s="222" t="s">
        <v>803</v>
      </c>
      <c r="B127" s="223" t="s">
        <v>804</v>
      </c>
      <c r="C127" s="210" t="s">
        <v>377</v>
      </c>
      <c r="D127" s="223" t="s">
        <v>805</v>
      </c>
      <c r="E127" s="224"/>
      <c r="F127" s="224"/>
      <c r="G127" s="224"/>
      <c r="H127" s="224"/>
      <c r="I127" s="225" t="s">
        <v>2643</v>
      </c>
      <c r="J127" s="226"/>
      <c r="K127" s="225" t="s">
        <v>425</v>
      </c>
      <c r="L127" s="226"/>
      <c r="M127" s="235">
        <v>-55320.160000000003</v>
      </c>
      <c r="N127" s="221">
        <f>VLOOKUP(A127,[1]Bal032022!A:N,14,0)</f>
        <v>0</v>
      </c>
    </row>
    <row r="128" spans="1:14" x14ac:dyDescent="0.2">
      <c r="A128" s="222" t="s">
        <v>2644</v>
      </c>
      <c r="B128" s="223" t="s">
        <v>2645</v>
      </c>
      <c r="C128" s="210" t="s">
        <v>377</v>
      </c>
      <c r="D128" s="223" t="s">
        <v>2646</v>
      </c>
      <c r="E128" s="224"/>
      <c r="F128" s="224"/>
      <c r="G128" s="224"/>
      <c r="H128" s="224"/>
      <c r="I128" s="225" t="s">
        <v>425</v>
      </c>
      <c r="J128" s="226"/>
      <c r="K128" s="225" t="s">
        <v>2543</v>
      </c>
      <c r="L128" s="226"/>
      <c r="M128" s="235">
        <v>100121.19</v>
      </c>
      <c r="N128" s="221" t="e">
        <f>VLOOKUP(A128,[1]Bal032022!A:N,14,0)</f>
        <v>#N/A</v>
      </c>
    </row>
    <row r="129" spans="1:18" x14ac:dyDescent="0.2">
      <c r="A129" s="222" t="s">
        <v>2647</v>
      </c>
      <c r="B129" s="223" t="s">
        <v>2648</v>
      </c>
      <c r="C129" s="210" t="s">
        <v>377</v>
      </c>
      <c r="D129" s="223" t="s">
        <v>2649</v>
      </c>
      <c r="E129" s="224"/>
      <c r="F129" s="224"/>
      <c r="G129" s="224"/>
      <c r="H129" s="224"/>
      <c r="I129" s="225" t="s">
        <v>425</v>
      </c>
      <c r="J129" s="226"/>
      <c r="K129" s="225" t="s">
        <v>2539</v>
      </c>
      <c r="L129" s="226"/>
      <c r="M129" s="235">
        <v>1052146.2</v>
      </c>
      <c r="N129" s="221" t="e">
        <f>VLOOKUP(A129,[1]Bal032022!A:N,14,0)</f>
        <v>#N/A</v>
      </c>
    </row>
    <row r="130" spans="1:18" x14ac:dyDescent="0.2">
      <c r="A130" s="216" t="s">
        <v>377</v>
      </c>
      <c r="B130" s="217" t="s">
        <v>377</v>
      </c>
      <c r="C130" s="210" t="s">
        <v>377</v>
      </c>
      <c r="D130" s="217" t="s">
        <v>377</v>
      </c>
      <c r="E130" s="218"/>
      <c r="F130" s="218"/>
      <c r="G130" s="218"/>
      <c r="H130" s="218"/>
      <c r="I130" s="218"/>
      <c r="J130" s="218"/>
      <c r="K130" s="218"/>
      <c r="L130" s="218"/>
      <c r="M130" s="236"/>
      <c r="N130" s="221"/>
    </row>
    <row r="131" spans="1:18" x14ac:dyDescent="0.2">
      <c r="A131" s="216" t="s">
        <v>807</v>
      </c>
      <c r="B131" s="217" t="s">
        <v>808</v>
      </c>
      <c r="C131" s="210" t="s">
        <v>377</v>
      </c>
      <c r="D131" s="217" t="s">
        <v>809</v>
      </c>
      <c r="E131" s="218"/>
      <c r="F131" s="218"/>
      <c r="G131" s="218"/>
      <c r="H131" s="218"/>
      <c r="I131" s="219" t="s">
        <v>2650</v>
      </c>
      <c r="J131" s="220"/>
      <c r="K131" s="219" t="s">
        <v>2651</v>
      </c>
      <c r="L131" s="220"/>
      <c r="M131" s="231">
        <v>54387.08</v>
      </c>
      <c r="N131" s="221">
        <f>VLOOKUP(A131,[1]Bal032022!A:N,14,0)</f>
        <v>0</v>
      </c>
    </row>
    <row r="132" spans="1:18" x14ac:dyDescent="0.2">
      <c r="A132" s="216" t="s">
        <v>1806</v>
      </c>
      <c r="B132" s="217" t="s">
        <v>1807</v>
      </c>
      <c r="C132" s="210" t="s">
        <v>377</v>
      </c>
      <c r="D132" s="217" t="s">
        <v>1808</v>
      </c>
      <c r="E132" s="218"/>
      <c r="F132" s="218"/>
      <c r="G132" s="218"/>
      <c r="H132" s="218"/>
      <c r="I132" s="219" t="s">
        <v>2650</v>
      </c>
      <c r="J132" s="220"/>
      <c r="K132" s="219" t="s">
        <v>425</v>
      </c>
      <c r="L132" s="220"/>
      <c r="M132" s="231">
        <v>-134.9</v>
      </c>
      <c r="N132" s="221" t="e">
        <f>VLOOKUP(A132,[1]Bal032022!A:N,14,0)</f>
        <v>#N/A</v>
      </c>
    </row>
    <row r="133" spans="1:18" x14ac:dyDescent="0.2">
      <c r="A133" s="216" t="s">
        <v>1809</v>
      </c>
      <c r="B133" s="217" t="s">
        <v>1810</v>
      </c>
      <c r="C133" s="210" t="s">
        <v>377</v>
      </c>
      <c r="D133" s="217" t="s">
        <v>1811</v>
      </c>
      <c r="E133" s="218"/>
      <c r="F133" s="218"/>
      <c r="G133" s="218"/>
      <c r="H133" s="218"/>
      <c r="I133" s="219" t="s">
        <v>2650</v>
      </c>
      <c r="J133" s="220"/>
      <c r="K133" s="219" t="s">
        <v>425</v>
      </c>
      <c r="L133" s="220"/>
      <c r="M133" s="231">
        <v>-134.9</v>
      </c>
      <c r="N133" s="221" t="e">
        <f>VLOOKUP(A133,[1]Bal032022!A:N,14,0)</f>
        <v>#N/A</v>
      </c>
    </row>
    <row r="134" spans="1:18" x14ac:dyDescent="0.2">
      <c r="A134" s="216" t="s">
        <v>1812</v>
      </c>
      <c r="B134" s="217" t="s">
        <v>1813</v>
      </c>
      <c r="C134" s="210" t="s">
        <v>377</v>
      </c>
      <c r="D134" s="217" t="s">
        <v>1814</v>
      </c>
      <c r="E134" s="218"/>
      <c r="F134" s="218"/>
      <c r="G134" s="218"/>
      <c r="H134" s="218"/>
      <c r="I134" s="219" t="s">
        <v>2650</v>
      </c>
      <c r="J134" s="220"/>
      <c r="K134" s="219" t="s">
        <v>425</v>
      </c>
      <c r="L134" s="220"/>
      <c r="M134" s="231">
        <v>-134.9</v>
      </c>
      <c r="N134" s="221" t="e">
        <f>VLOOKUP(A134,[1]Bal032022!A:N,14,0)</f>
        <v>#N/A</v>
      </c>
    </row>
    <row r="135" spans="1:18" x14ac:dyDescent="0.2">
      <c r="A135" s="222" t="s">
        <v>1815</v>
      </c>
      <c r="B135" s="223" t="s">
        <v>1816</v>
      </c>
      <c r="C135" s="210" t="s">
        <v>377</v>
      </c>
      <c r="D135" s="223" t="s">
        <v>1817</v>
      </c>
      <c r="E135" s="224"/>
      <c r="F135" s="224"/>
      <c r="G135" s="224"/>
      <c r="H135" s="224"/>
      <c r="I135" s="225" t="s">
        <v>2650</v>
      </c>
      <c r="J135" s="226"/>
      <c r="K135" s="225" t="s">
        <v>425</v>
      </c>
      <c r="L135" s="226"/>
      <c r="M135" s="235">
        <v>-134.9</v>
      </c>
      <c r="N135" s="221" t="e">
        <f>VLOOKUP(A135,[1]Bal032022!A:N,14,0)</f>
        <v>#N/A</v>
      </c>
    </row>
    <row r="136" spans="1:18" x14ac:dyDescent="0.2">
      <c r="A136" s="216" t="s">
        <v>377</v>
      </c>
      <c r="B136" s="217" t="s">
        <v>377</v>
      </c>
      <c r="C136" s="210" t="s">
        <v>377</v>
      </c>
      <c r="D136" s="217" t="s">
        <v>377</v>
      </c>
      <c r="E136" s="218"/>
      <c r="F136" s="218"/>
      <c r="G136" s="218"/>
      <c r="H136" s="218"/>
      <c r="I136" s="218"/>
      <c r="J136" s="218"/>
      <c r="K136" s="218"/>
      <c r="L136" s="218"/>
      <c r="M136" s="236"/>
      <c r="N136" s="221"/>
    </row>
    <row r="137" spans="1:18" x14ac:dyDescent="0.2">
      <c r="A137" s="216" t="s">
        <v>810</v>
      </c>
      <c r="B137" s="217" t="s">
        <v>811</v>
      </c>
      <c r="C137" s="210" t="s">
        <v>377</v>
      </c>
      <c r="D137" s="217" t="s">
        <v>812</v>
      </c>
      <c r="E137" s="218"/>
      <c r="F137" s="218"/>
      <c r="G137" s="218"/>
      <c r="H137" s="218"/>
      <c r="I137" s="219" t="s">
        <v>425</v>
      </c>
      <c r="J137" s="220"/>
      <c r="K137" s="219" t="s">
        <v>2651</v>
      </c>
      <c r="L137" s="220"/>
      <c r="M137" s="231">
        <v>54521.98</v>
      </c>
      <c r="N137" s="221">
        <f>VLOOKUP(A137,[1]Bal032022!A:N,14,0)</f>
        <v>0</v>
      </c>
    </row>
    <row r="138" spans="1:18" x14ac:dyDescent="0.2">
      <c r="A138" s="216" t="s">
        <v>813</v>
      </c>
      <c r="B138" s="217" t="s">
        <v>814</v>
      </c>
      <c r="C138" s="210" t="s">
        <v>377</v>
      </c>
      <c r="D138" s="217" t="s">
        <v>815</v>
      </c>
      <c r="E138" s="218"/>
      <c r="F138" s="218"/>
      <c r="G138" s="218"/>
      <c r="H138" s="218"/>
      <c r="I138" s="219" t="s">
        <v>425</v>
      </c>
      <c r="J138" s="220"/>
      <c r="K138" s="219" t="s">
        <v>2651</v>
      </c>
      <c r="L138" s="220"/>
      <c r="M138" s="231">
        <v>54521.98</v>
      </c>
      <c r="N138" s="221">
        <f>VLOOKUP(A138,[1]Bal032022!A:N,14,0)</f>
        <v>0</v>
      </c>
    </row>
    <row r="139" spans="1:18" x14ac:dyDescent="0.2">
      <c r="A139" s="216" t="s">
        <v>816</v>
      </c>
      <c r="B139" s="217" t="s">
        <v>817</v>
      </c>
      <c r="C139" s="210" t="s">
        <v>377</v>
      </c>
      <c r="D139" s="217" t="s">
        <v>815</v>
      </c>
      <c r="E139" s="218"/>
      <c r="F139" s="218"/>
      <c r="G139" s="218"/>
      <c r="H139" s="218"/>
      <c r="I139" s="219" t="s">
        <v>425</v>
      </c>
      <c r="J139" s="220"/>
      <c r="K139" s="219" t="s">
        <v>2651</v>
      </c>
      <c r="L139" s="220"/>
      <c r="M139" s="231">
        <v>54521.98</v>
      </c>
      <c r="N139" s="221">
        <f>VLOOKUP(A139,[1]Bal032022!A:N,14,0)</f>
        <v>0</v>
      </c>
    </row>
    <row r="140" spans="1:18" x14ac:dyDescent="0.2">
      <c r="A140" s="222" t="s">
        <v>818</v>
      </c>
      <c r="B140" s="223" t="s">
        <v>819</v>
      </c>
      <c r="C140" s="210" t="s">
        <v>377</v>
      </c>
      <c r="D140" s="223" t="s">
        <v>820</v>
      </c>
      <c r="E140" s="224"/>
      <c r="F140" s="224"/>
      <c r="G140" s="224"/>
      <c r="H140" s="224"/>
      <c r="I140" s="225" t="s">
        <v>425</v>
      </c>
      <c r="J140" s="226"/>
      <c r="K140" s="225" t="s">
        <v>2651</v>
      </c>
      <c r="L140" s="226"/>
      <c r="M140" s="235">
        <v>54521.98</v>
      </c>
      <c r="N140" s="221">
        <f>VLOOKUP(A140,[1]Bal032022!A:N,14,0)</f>
        <v>0</v>
      </c>
    </row>
    <row r="141" spans="1:18" x14ac:dyDescent="0.2">
      <c r="A141" s="227" t="s">
        <v>377</v>
      </c>
      <c r="B141" s="228" t="s">
        <v>377</v>
      </c>
      <c r="C141" s="210" t="s">
        <v>377</v>
      </c>
      <c r="D141" s="228" t="s">
        <v>377</v>
      </c>
      <c r="E141" s="229"/>
      <c r="F141" s="229"/>
      <c r="G141" s="229"/>
      <c r="H141" s="229"/>
      <c r="I141" s="229"/>
      <c r="J141" s="229"/>
      <c r="K141" s="229"/>
      <c r="L141" s="229"/>
      <c r="M141" s="233"/>
      <c r="N141" s="221"/>
    </row>
    <row r="142" spans="1:18" x14ac:dyDescent="0.2">
      <c r="A142" s="216" t="s">
        <v>821</v>
      </c>
      <c r="B142" s="217" t="s">
        <v>822</v>
      </c>
      <c r="C142" s="217" t="s">
        <v>823</v>
      </c>
      <c r="D142" s="218"/>
      <c r="E142" s="218"/>
      <c r="F142" s="218"/>
      <c r="G142" s="218"/>
      <c r="H142" s="218"/>
      <c r="I142" s="239">
        <v>2563323.25</v>
      </c>
      <c r="J142" s="220"/>
      <c r="K142" s="239">
        <v>586068.59</v>
      </c>
      <c r="L142" s="220"/>
      <c r="M142" s="231">
        <v>1977254.66</v>
      </c>
      <c r="N142" s="221">
        <f>VLOOKUP(A142,[1]Bal032022!A:N,14,0)</f>
        <v>0</v>
      </c>
      <c r="O142" s="349">
        <f>M142-M327</f>
        <v>1354072.91</v>
      </c>
      <c r="R142" s="371">
        <f>I142-K142</f>
        <v>1977254.6600000001</v>
      </c>
    </row>
    <row r="143" spans="1:18" x14ac:dyDescent="0.2">
      <c r="A143" s="216" t="s">
        <v>826</v>
      </c>
      <c r="B143" s="217" t="s">
        <v>827</v>
      </c>
      <c r="C143" s="210" t="s">
        <v>377</v>
      </c>
      <c r="D143" s="217" t="s">
        <v>828</v>
      </c>
      <c r="E143" s="218"/>
      <c r="F143" s="218"/>
      <c r="G143" s="218"/>
      <c r="H143" s="218"/>
      <c r="I143" s="219" t="s">
        <v>2652</v>
      </c>
      <c r="J143" s="220"/>
      <c r="K143" s="219" t="s">
        <v>2653</v>
      </c>
      <c r="L143" s="220"/>
      <c r="M143" s="231">
        <v>769567.07</v>
      </c>
      <c r="N143" s="221">
        <f>VLOOKUP(A143,[1]Bal032022!A:N,14,0)</f>
        <v>0</v>
      </c>
    </row>
    <row r="144" spans="1:18" x14ac:dyDescent="0.2">
      <c r="A144" s="216" t="s">
        <v>831</v>
      </c>
      <c r="B144" s="217" t="s">
        <v>832</v>
      </c>
      <c r="C144" s="210" t="s">
        <v>377</v>
      </c>
      <c r="D144" s="217" t="s">
        <v>833</v>
      </c>
      <c r="E144" s="218"/>
      <c r="F144" s="218"/>
      <c r="G144" s="218"/>
      <c r="H144" s="218"/>
      <c r="I144" s="219" t="s">
        <v>2654</v>
      </c>
      <c r="J144" s="220"/>
      <c r="K144" s="219" t="s">
        <v>2653</v>
      </c>
      <c r="L144" s="220"/>
      <c r="M144" s="231">
        <v>688900.65</v>
      </c>
      <c r="N144" s="221">
        <f>VLOOKUP(A144,[1]Bal032022!A:N,14,0)</f>
        <v>0</v>
      </c>
    </row>
    <row r="145" spans="1:16" x14ac:dyDescent="0.2">
      <c r="A145" s="216" t="s">
        <v>836</v>
      </c>
      <c r="B145" s="217" t="s">
        <v>837</v>
      </c>
      <c r="C145" s="210" t="s">
        <v>377</v>
      </c>
      <c r="D145" s="217" t="s">
        <v>838</v>
      </c>
      <c r="E145" s="218"/>
      <c r="F145" s="218"/>
      <c r="G145" s="218"/>
      <c r="H145" s="218"/>
      <c r="I145" s="219" t="s">
        <v>2655</v>
      </c>
      <c r="J145" s="220"/>
      <c r="K145" s="219" t="s">
        <v>2656</v>
      </c>
      <c r="L145" s="220"/>
      <c r="M145" s="231">
        <v>47961.24</v>
      </c>
      <c r="N145" s="221">
        <f>VLOOKUP(A145,[1]Bal032022!A:N,14,0)</f>
        <v>0</v>
      </c>
      <c r="P145" s="264">
        <f>14761663.49+1977254.66</f>
        <v>16738918.15</v>
      </c>
    </row>
    <row r="146" spans="1:16" x14ac:dyDescent="0.2">
      <c r="A146" s="216" t="s">
        <v>841</v>
      </c>
      <c r="B146" s="217" t="s">
        <v>842</v>
      </c>
      <c r="C146" s="210" t="s">
        <v>377</v>
      </c>
      <c r="D146" s="217" t="s">
        <v>843</v>
      </c>
      <c r="E146" s="218"/>
      <c r="F146" s="218"/>
      <c r="G146" s="218"/>
      <c r="H146" s="218"/>
      <c r="I146" s="219" t="s">
        <v>2655</v>
      </c>
      <c r="J146" s="220"/>
      <c r="K146" s="219" t="s">
        <v>2656</v>
      </c>
      <c r="L146" s="220"/>
      <c r="M146" s="231">
        <v>47961.24</v>
      </c>
      <c r="N146" s="221" t="str">
        <f>VLOOKUP(A146,[1]Bal032022!A:N,14,0)</f>
        <v>6.1.1.1.1</v>
      </c>
    </row>
    <row r="147" spans="1:16" x14ac:dyDescent="0.2">
      <c r="A147" s="222" t="s">
        <v>844</v>
      </c>
      <c r="B147" s="223" t="s">
        <v>845</v>
      </c>
      <c r="C147" s="210" t="s">
        <v>377</v>
      </c>
      <c r="D147" s="223" t="s">
        <v>846</v>
      </c>
      <c r="E147" s="224"/>
      <c r="F147" s="224"/>
      <c r="G147" s="224"/>
      <c r="H147" s="224"/>
      <c r="I147" s="225" t="s">
        <v>2657</v>
      </c>
      <c r="J147" s="226"/>
      <c r="K147" s="225" t="s">
        <v>2658</v>
      </c>
      <c r="L147" s="226"/>
      <c r="M147" s="235">
        <v>29042.5</v>
      </c>
      <c r="N147" s="221">
        <f>VLOOKUP(A147,[1]Bal032022!A:N,14,0)</f>
        <v>0</v>
      </c>
    </row>
    <row r="148" spans="1:16" x14ac:dyDescent="0.2">
      <c r="A148" s="222" t="s">
        <v>2659</v>
      </c>
      <c r="B148" s="223" t="s">
        <v>2660</v>
      </c>
      <c r="C148" s="210" t="s">
        <v>377</v>
      </c>
      <c r="D148" s="223" t="s">
        <v>915</v>
      </c>
      <c r="E148" s="224"/>
      <c r="F148" s="224"/>
      <c r="G148" s="224"/>
      <c r="H148" s="224"/>
      <c r="I148" s="225" t="s">
        <v>425</v>
      </c>
      <c r="J148" s="226"/>
      <c r="K148" s="225" t="s">
        <v>2661</v>
      </c>
      <c r="L148" s="226"/>
      <c r="M148" s="235">
        <v>-0.71</v>
      </c>
      <c r="N148" s="221" t="e">
        <f>VLOOKUP(A148,[1]Bal032022!A:N,14,0)</f>
        <v>#N/A</v>
      </c>
    </row>
    <row r="149" spans="1:16" x14ac:dyDescent="0.2">
      <c r="A149" s="222" t="s">
        <v>848</v>
      </c>
      <c r="B149" s="223" t="s">
        <v>849</v>
      </c>
      <c r="C149" s="210" t="s">
        <v>377</v>
      </c>
      <c r="D149" s="223" t="s">
        <v>850</v>
      </c>
      <c r="E149" s="224"/>
      <c r="F149" s="224"/>
      <c r="G149" s="224"/>
      <c r="H149" s="224"/>
      <c r="I149" s="225" t="s">
        <v>2662</v>
      </c>
      <c r="J149" s="226"/>
      <c r="K149" s="225" t="s">
        <v>425</v>
      </c>
      <c r="L149" s="226"/>
      <c r="M149" s="235">
        <v>7857.72</v>
      </c>
      <c r="N149" s="221">
        <f>VLOOKUP(A149,[1]Bal032022!A:N,14,0)</f>
        <v>0</v>
      </c>
    </row>
    <row r="150" spans="1:16" x14ac:dyDescent="0.2">
      <c r="A150" s="222" t="s">
        <v>852</v>
      </c>
      <c r="B150" s="223" t="s">
        <v>853</v>
      </c>
      <c r="C150" s="210" t="s">
        <v>377</v>
      </c>
      <c r="D150" s="223" t="s">
        <v>854</v>
      </c>
      <c r="E150" s="224"/>
      <c r="F150" s="224"/>
      <c r="G150" s="224"/>
      <c r="H150" s="224"/>
      <c r="I150" s="225" t="s">
        <v>855</v>
      </c>
      <c r="J150" s="226"/>
      <c r="K150" s="225" t="s">
        <v>425</v>
      </c>
      <c r="L150" s="226"/>
      <c r="M150" s="235">
        <v>2323.36</v>
      </c>
      <c r="N150" s="221">
        <f>VLOOKUP(A150,[1]Bal032022!A:N,14,0)</f>
        <v>0</v>
      </c>
    </row>
    <row r="151" spans="1:16" x14ac:dyDescent="0.2">
      <c r="A151" s="222" t="s">
        <v>856</v>
      </c>
      <c r="B151" s="223" t="s">
        <v>857</v>
      </c>
      <c r="C151" s="210" t="s">
        <v>377</v>
      </c>
      <c r="D151" s="223" t="s">
        <v>858</v>
      </c>
      <c r="E151" s="224"/>
      <c r="F151" s="224"/>
      <c r="G151" s="224"/>
      <c r="H151" s="224"/>
      <c r="I151" s="225" t="s">
        <v>2663</v>
      </c>
      <c r="J151" s="226"/>
      <c r="K151" s="225" t="s">
        <v>425</v>
      </c>
      <c r="L151" s="226"/>
      <c r="M151" s="235">
        <v>290.91000000000003</v>
      </c>
      <c r="N151" s="221">
        <f>VLOOKUP(A151,[1]Bal032022!A:N,14,0)</f>
        <v>0</v>
      </c>
    </row>
    <row r="152" spans="1:16" x14ac:dyDescent="0.2">
      <c r="A152" s="222" t="s">
        <v>860</v>
      </c>
      <c r="B152" s="223" t="s">
        <v>861</v>
      </c>
      <c r="C152" s="210" t="s">
        <v>377</v>
      </c>
      <c r="D152" s="223" t="s">
        <v>862</v>
      </c>
      <c r="E152" s="224"/>
      <c r="F152" s="224"/>
      <c r="G152" s="224"/>
      <c r="H152" s="224"/>
      <c r="I152" s="225" t="s">
        <v>2225</v>
      </c>
      <c r="J152" s="226"/>
      <c r="K152" s="225" t="s">
        <v>425</v>
      </c>
      <c r="L152" s="226"/>
      <c r="M152" s="235">
        <v>764.28</v>
      </c>
      <c r="N152" s="221">
        <f>VLOOKUP(A152,[1]Bal032022!A:N,14,0)</f>
        <v>0</v>
      </c>
    </row>
    <row r="153" spans="1:16" x14ac:dyDescent="0.2">
      <c r="A153" s="222" t="s">
        <v>864</v>
      </c>
      <c r="B153" s="223" t="s">
        <v>865</v>
      </c>
      <c r="C153" s="210" t="s">
        <v>377</v>
      </c>
      <c r="D153" s="223" t="s">
        <v>658</v>
      </c>
      <c r="E153" s="224"/>
      <c r="F153" s="224"/>
      <c r="G153" s="224"/>
      <c r="H153" s="224"/>
      <c r="I153" s="225" t="s">
        <v>866</v>
      </c>
      <c r="J153" s="226"/>
      <c r="K153" s="225" t="s">
        <v>425</v>
      </c>
      <c r="L153" s="226"/>
      <c r="M153" s="235">
        <v>2420.17</v>
      </c>
      <c r="N153" s="221">
        <f>VLOOKUP(A153,[1]Bal032022!A:N,14,0)</f>
        <v>0</v>
      </c>
    </row>
    <row r="154" spans="1:16" x14ac:dyDescent="0.2">
      <c r="A154" s="222" t="s">
        <v>867</v>
      </c>
      <c r="B154" s="223" t="s">
        <v>868</v>
      </c>
      <c r="C154" s="210" t="s">
        <v>377</v>
      </c>
      <c r="D154" s="223" t="s">
        <v>869</v>
      </c>
      <c r="E154" s="224"/>
      <c r="F154" s="224"/>
      <c r="G154" s="224"/>
      <c r="H154" s="224"/>
      <c r="I154" s="225" t="s">
        <v>870</v>
      </c>
      <c r="J154" s="226"/>
      <c r="K154" s="225" t="s">
        <v>425</v>
      </c>
      <c r="L154" s="226"/>
      <c r="M154" s="235">
        <v>3226.89</v>
      </c>
      <c r="N154" s="221" t="e">
        <f>VLOOKUP(A154,[1]Bal032022!A:N,14,0)</f>
        <v>#N/A</v>
      </c>
    </row>
    <row r="155" spans="1:16" x14ac:dyDescent="0.2">
      <c r="A155" s="222" t="s">
        <v>871</v>
      </c>
      <c r="B155" s="223" t="s">
        <v>872</v>
      </c>
      <c r="C155" s="210" t="s">
        <v>377</v>
      </c>
      <c r="D155" s="223" t="s">
        <v>873</v>
      </c>
      <c r="E155" s="224"/>
      <c r="F155" s="224"/>
      <c r="G155" s="224"/>
      <c r="H155" s="224"/>
      <c r="I155" s="225" t="s">
        <v>874</v>
      </c>
      <c r="J155" s="226"/>
      <c r="K155" s="225" t="s">
        <v>425</v>
      </c>
      <c r="L155" s="226"/>
      <c r="M155" s="235">
        <v>193.62</v>
      </c>
      <c r="N155" s="221">
        <f>VLOOKUP(A155,[1]Bal032022!A:N,14,0)</f>
        <v>0</v>
      </c>
    </row>
    <row r="156" spans="1:16" x14ac:dyDescent="0.2">
      <c r="A156" s="222" t="s">
        <v>875</v>
      </c>
      <c r="B156" s="223" t="s">
        <v>876</v>
      </c>
      <c r="C156" s="210" t="s">
        <v>377</v>
      </c>
      <c r="D156" s="223" t="s">
        <v>877</v>
      </c>
      <c r="E156" s="224"/>
      <c r="F156" s="224"/>
      <c r="G156" s="224"/>
      <c r="H156" s="224"/>
      <c r="I156" s="225" t="s">
        <v>878</v>
      </c>
      <c r="J156" s="226"/>
      <c r="K156" s="225" t="s">
        <v>425</v>
      </c>
      <c r="L156" s="226"/>
      <c r="M156" s="235">
        <v>258.14999999999998</v>
      </c>
      <c r="N156" s="221" t="e">
        <f>VLOOKUP(A156,[1]Bal032022!A:N,14,0)</f>
        <v>#N/A</v>
      </c>
    </row>
    <row r="157" spans="1:16" x14ac:dyDescent="0.2">
      <c r="A157" s="222" t="s">
        <v>879</v>
      </c>
      <c r="B157" s="223" t="s">
        <v>880</v>
      </c>
      <c r="C157" s="210" t="s">
        <v>377</v>
      </c>
      <c r="D157" s="223" t="s">
        <v>881</v>
      </c>
      <c r="E157" s="224"/>
      <c r="F157" s="224"/>
      <c r="G157" s="224"/>
      <c r="H157" s="224"/>
      <c r="I157" s="225" t="s">
        <v>1834</v>
      </c>
      <c r="J157" s="226"/>
      <c r="K157" s="225" t="s">
        <v>1031</v>
      </c>
      <c r="L157" s="226"/>
      <c r="M157" s="235">
        <v>24.19</v>
      </c>
      <c r="N157" s="221">
        <f>VLOOKUP(A157,[1]Bal032022!A:N,14,0)</f>
        <v>0</v>
      </c>
    </row>
    <row r="158" spans="1:16" x14ac:dyDescent="0.2">
      <c r="A158" s="222" t="s">
        <v>883</v>
      </c>
      <c r="B158" s="223" t="s">
        <v>884</v>
      </c>
      <c r="C158" s="210" t="s">
        <v>377</v>
      </c>
      <c r="D158" s="223" t="s">
        <v>885</v>
      </c>
      <c r="E158" s="224"/>
      <c r="F158" s="224"/>
      <c r="G158" s="224"/>
      <c r="H158" s="224"/>
      <c r="I158" s="225" t="s">
        <v>886</v>
      </c>
      <c r="J158" s="226"/>
      <c r="K158" s="225" t="s">
        <v>425</v>
      </c>
      <c r="L158" s="226"/>
      <c r="M158" s="235">
        <v>32.270000000000003</v>
      </c>
      <c r="N158" s="221" t="e">
        <f>VLOOKUP(A158,[1]Bal032022!A:N,14,0)</f>
        <v>#N/A</v>
      </c>
    </row>
    <row r="159" spans="1:16" x14ac:dyDescent="0.2">
      <c r="A159" s="222" t="s">
        <v>887</v>
      </c>
      <c r="B159" s="223" t="s">
        <v>888</v>
      </c>
      <c r="C159" s="210" t="s">
        <v>377</v>
      </c>
      <c r="D159" s="223" t="s">
        <v>889</v>
      </c>
      <c r="E159" s="224"/>
      <c r="F159" s="224"/>
      <c r="G159" s="224"/>
      <c r="H159" s="224"/>
      <c r="I159" s="225" t="s">
        <v>1836</v>
      </c>
      <c r="J159" s="226"/>
      <c r="K159" s="225" t="s">
        <v>1031</v>
      </c>
      <c r="L159" s="226"/>
      <c r="M159" s="235">
        <v>654.80999999999995</v>
      </c>
      <c r="N159" s="221">
        <f>VLOOKUP(A159,[1]Bal032022!A:N,14,0)</f>
        <v>0</v>
      </c>
    </row>
    <row r="160" spans="1:16" x14ac:dyDescent="0.2">
      <c r="A160" s="222" t="s">
        <v>891</v>
      </c>
      <c r="B160" s="223" t="s">
        <v>892</v>
      </c>
      <c r="C160" s="210" t="s">
        <v>377</v>
      </c>
      <c r="D160" s="223" t="s">
        <v>893</v>
      </c>
      <c r="E160" s="224"/>
      <c r="F160" s="224"/>
      <c r="G160" s="224"/>
      <c r="H160" s="224"/>
      <c r="I160" s="225" t="s">
        <v>894</v>
      </c>
      <c r="J160" s="226"/>
      <c r="K160" s="225" t="s">
        <v>425</v>
      </c>
      <c r="L160" s="226"/>
      <c r="M160" s="235">
        <v>873.08</v>
      </c>
      <c r="N160" s="221" t="e">
        <f>VLOOKUP(A160,[1]Bal032022!A:N,14,0)</f>
        <v>#N/A</v>
      </c>
    </row>
    <row r="161" spans="1:14" x14ac:dyDescent="0.2">
      <c r="A161" s="227" t="s">
        <v>377</v>
      </c>
      <c r="B161" s="228" t="s">
        <v>377</v>
      </c>
      <c r="C161" s="210" t="s">
        <v>377</v>
      </c>
      <c r="D161" s="228" t="s">
        <v>377</v>
      </c>
      <c r="E161" s="229"/>
      <c r="F161" s="229"/>
      <c r="G161" s="229"/>
      <c r="H161" s="229"/>
      <c r="I161" s="229"/>
      <c r="J161" s="229"/>
      <c r="K161" s="229"/>
      <c r="L161" s="229"/>
      <c r="M161" s="233"/>
      <c r="N161" s="221"/>
    </row>
    <row r="162" spans="1:14" x14ac:dyDescent="0.2">
      <c r="A162" s="216" t="s">
        <v>895</v>
      </c>
      <c r="B162" s="217" t="s">
        <v>896</v>
      </c>
      <c r="C162" s="210" t="s">
        <v>377</v>
      </c>
      <c r="D162" s="217" t="s">
        <v>897</v>
      </c>
      <c r="E162" s="218"/>
      <c r="F162" s="218"/>
      <c r="G162" s="218"/>
      <c r="H162" s="218"/>
      <c r="I162" s="219" t="s">
        <v>2664</v>
      </c>
      <c r="J162" s="220"/>
      <c r="K162" s="219" t="s">
        <v>2665</v>
      </c>
      <c r="L162" s="220"/>
      <c r="M162" s="231">
        <v>634805.98</v>
      </c>
      <c r="N162" s="221">
        <f>VLOOKUP(A162,[1]Bal032022!A:N,14,0)</f>
        <v>0</v>
      </c>
    </row>
    <row r="163" spans="1:14" x14ac:dyDescent="0.2">
      <c r="A163" s="216" t="s">
        <v>900</v>
      </c>
      <c r="B163" s="217" t="s">
        <v>901</v>
      </c>
      <c r="C163" s="210" t="s">
        <v>377</v>
      </c>
      <c r="D163" s="217" t="s">
        <v>843</v>
      </c>
      <c r="E163" s="218"/>
      <c r="F163" s="218"/>
      <c r="G163" s="218"/>
      <c r="H163" s="218"/>
      <c r="I163" s="219" t="s">
        <v>2666</v>
      </c>
      <c r="J163" s="220"/>
      <c r="K163" s="219" t="s">
        <v>2667</v>
      </c>
      <c r="L163" s="220"/>
      <c r="M163" s="231">
        <v>163265.17000000001</v>
      </c>
      <c r="N163" s="221" t="str">
        <f>VLOOKUP(A163,[1]Bal032022!A:N,14,0)</f>
        <v>6.1.1.2.1</v>
      </c>
    </row>
    <row r="164" spans="1:14" x14ac:dyDescent="0.2">
      <c r="A164" s="222" t="s">
        <v>904</v>
      </c>
      <c r="B164" s="223" t="s">
        <v>905</v>
      </c>
      <c r="C164" s="210" t="s">
        <v>377</v>
      </c>
      <c r="D164" s="223" t="s">
        <v>906</v>
      </c>
      <c r="E164" s="224"/>
      <c r="F164" s="224"/>
      <c r="G164" s="224"/>
      <c r="H164" s="224"/>
      <c r="I164" s="225" t="s">
        <v>2668</v>
      </c>
      <c r="J164" s="226"/>
      <c r="K164" s="225" t="s">
        <v>2669</v>
      </c>
      <c r="L164" s="226"/>
      <c r="M164" s="235">
        <v>86213.6</v>
      </c>
      <c r="N164" s="221">
        <f>VLOOKUP(A164,[1]Bal032022!A:N,14,0)</f>
        <v>0</v>
      </c>
    </row>
    <row r="165" spans="1:14" x14ac:dyDescent="0.2">
      <c r="A165" s="222" t="s">
        <v>913</v>
      </c>
      <c r="B165" s="223" t="s">
        <v>914</v>
      </c>
      <c r="C165" s="210" t="s">
        <v>377</v>
      </c>
      <c r="D165" s="223" t="s">
        <v>915</v>
      </c>
      <c r="E165" s="224"/>
      <c r="F165" s="224"/>
      <c r="G165" s="224"/>
      <c r="H165" s="224"/>
      <c r="I165" s="225" t="s">
        <v>2670</v>
      </c>
      <c r="J165" s="226"/>
      <c r="K165" s="225" t="s">
        <v>2671</v>
      </c>
      <c r="L165" s="226"/>
      <c r="M165" s="235">
        <v>273.08</v>
      </c>
      <c r="N165" s="221" t="e">
        <f>VLOOKUP(A165,[1]Bal032022!A:N,14,0)</f>
        <v>#N/A</v>
      </c>
    </row>
    <row r="166" spans="1:14" x14ac:dyDescent="0.2">
      <c r="A166" s="222" t="s">
        <v>921</v>
      </c>
      <c r="B166" s="223" t="s">
        <v>922</v>
      </c>
      <c r="C166" s="210" t="s">
        <v>377</v>
      </c>
      <c r="D166" s="223" t="s">
        <v>923</v>
      </c>
      <c r="E166" s="224"/>
      <c r="F166" s="224"/>
      <c r="G166" s="224"/>
      <c r="H166" s="224"/>
      <c r="I166" s="225" t="s">
        <v>2672</v>
      </c>
      <c r="J166" s="226"/>
      <c r="K166" s="225" t="s">
        <v>425</v>
      </c>
      <c r="L166" s="226"/>
      <c r="M166" s="235">
        <v>22292.67</v>
      </c>
      <c r="N166" s="221">
        <f>VLOOKUP(A166,[1]Bal032022!A:N,14,0)</f>
        <v>0</v>
      </c>
    </row>
    <row r="167" spans="1:14" x14ac:dyDescent="0.2">
      <c r="A167" s="222" t="s">
        <v>925</v>
      </c>
      <c r="B167" s="223" t="s">
        <v>926</v>
      </c>
      <c r="C167" s="210" t="s">
        <v>377</v>
      </c>
      <c r="D167" s="223" t="s">
        <v>927</v>
      </c>
      <c r="E167" s="224"/>
      <c r="F167" s="224"/>
      <c r="G167" s="224"/>
      <c r="H167" s="224"/>
      <c r="I167" s="225" t="s">
        <v>2673</v>
      </c>
      <c r="J167" s="226"/>
      <c r="K167" s="225" t="s">
        <v>425</v>
      </c>
      <c r="L167" s="226"/>
      <c r="M167" s="235">
        <v>6897.15</v>
      </c>
      <c r="N167" s="221">
        <f>VLOOKUP(A167,[1]Bal032022!A:N,14,0)</f>
        <v>0</v>
      </c>
    </row>
    <row r="168" spans="1:14" x14ac:dyDescent="0.2">
      <c r="A168" s="222" t="s">
        <v>929</v>
      </c>
      <c r="B168" s="223" t="s">
        <v>930</v>
      </c>
      <c r="C168" s="210" t="s">
        <v>377</v>
      </c>
      <c r="D168" s="223" t="s">
        <v>931</v>
      </c>
      <c r="E168" s="224"/>
      <c r="F168" s="224"/>
      <c r="G168" s="224"/>
      <c r="H168" s="224"/>
      <c r="I168" s="225" t="s">
        <v>2674</v>
      </c>
      <c r="J168" s="226"/>
      <c r="K168" s="225" t="s">
        <v>425</v>
      </c>
      <c r="L168" s="226"/>
      <c r="M168" s="235">
        <v>854.89</v>
      </c>
      <c r="N168" s="221">
        <f>VLOOKUP(A168,[1]Bal032022!A:N,14,0)</f>
        <v>0</v>
      </c>
    </row>
    <row r="169" spans="1:14" x14ac:dyDescent="0.2">
      <c r="A169" s="222" t="s">
        <v>933</v>
      </c>
      <c r="B169" s="223" t="s">
        <v>934</v>
      </c>
      <c r="C169" s="210" t="s">
        <v>377</v>
      </c>
      <c r="D169" s="223" t="s">
        <v>935</v>
      </c>
      <c r="E169" s="224"/>
      <c r="F169" s="224"/>
      <c r="G169" s="224"/>
      <c r="H169" s="224"/>
      <c r="I169" s="225" t="s">
        <v>2675</v>
      </c>
      <c r="J169" s="226"/>
      <c r="K169" s="225" t="s">
        <v>2676</v>
      </c>
      <c r="L169" s="226"/>
      <c r="M169" s="235">
        <v>5687.58</v>
      </c>
      <c r="N169" s="221">
        <f>VLOOKUP(A169,[1]Bal032022!A:N,14,0)</f>
        <v>0</v>
      </c>
    </row>
    <row r="170" spans="1:14" x14ac:dyDescent="0.2">
      <c r="A170" s="222" t="s">
        <v>938</v>
      </c>
      <c r="B170" s="223" t="s">
        <v>939</v>
      </c>
      <c r="C170" s="210" t="s">
        <v>377</v>
      </c>
      <c r="D170" s="223" t="s">
        <v>862</v>
      </c>
      <c r="E170" s="224"/>
      <c r="F170" s="224"/>
      <c r="G170" s="224"/>
      <c r="H170" s="224"/>
      <c r="I170" s="225" t="s">
        <v>2677</v>
      </c>
      <c r="J170" s="226"/>
      <c r="K170" s="225" t="s">
        <v>425</v>
      </c>
      <c r="L170" s="226"/>
      <c r="M170" s="235">
        <v>13374.9</v>
      </c>
      <c r="N170" s="221">
        <f>VLOOKUP(A170,[1]Bal032022!A:N,14,0)</f>
        <v>0</v>
      </c>
    </row>
    <row r="171" spans="1:14" x14ac:dyDescent="0.2">
      <c r="A171" s="222" t="s">
        <v>942</v>
      </c>
      <c r="B171" s="223" t="s">
        <v>943</v>
      </c>
      <c r="C171" s="210" t="s">
        <v>377</v>
      </c>
      <c r="D171" s="223" t="s">
        <v>944</v>
      </c>
      <c r="E171" s="224"/>
      <c r="F171" s="224"/>
      <c r="G171" s="224"/>
      <c r="H171" s="224"/>
      <c r="I171" s="225" t="s">
        <v>2678</v>
      </c>
      <c r="J171" s="226"/>
      <c r="K171" s="225" t="s">
        <v>2679</v>
      </c>
      <c r="L171" s="226"/>
      <c r="M171" s="235">
        <v>1509.08</v>
      </c>
      <c r="N171" s="221">
        <f>VLOOKUP(A171,[1]Bal032022!A:N,14,0)</f>
        <v>0</v>
      </c>
    </row>
    <row r="172" spans="1:14" x14ac:dyDescent="0.2">
      <c r="A172" s="222" t="s">
        <v>951</v>
      </c>
      <c r="B172" s="223" t="s">
        <v>952</v>
      </c>
      <c r="C172" s="210" t="s">
        <v>377</v>
      </c>
      <c r="D172" s="223" t="s">
        <v>658</v>
      </c>
      <c r="E172" s="224"/>
      <c r="F172" s="224"/>
      <c r="G172" s="224"/>
      <c r="H172" s="224"/>
      <c r="I172" s="225" t="s">
        <v>2680</v>
      </c>
      <c r="J172" s="226"/>
      <c r="K172" s="225" t="s">
        <v>2681</v>
      </c>
      <c r="L172" s="226"/>
      <c r="M172" s="235">
        <v>4364.76</v>
      </c>
      <c r="N172" s="221">
        <f>VLOOKUP(A172,[1]Bal032022!A:N,14,0)</f>
        <v>0</v>
      </c>
    </row>
    <row r="173" spans="1:14" x14ac:dyDescent="0.2">
      <c r="A173" s="222" t="s">
        <v>955</v>
      </c>
      <c r="B173" s="223" t="s">
        <v>956</v>
      </c>
      <c r="C173" s="210" t="s">
        <v>377</v>
      </c>
      <c r="D173" s="223" t="s">
        <v>869</v>
      </c>
      <c r="E173" s="224"/>
      <c r="F173" s="224"/>
      <c r="G173" s="224"/>
      <c r="H173" s="224"/>
      <c r="I173" s="225" t="s">
        <v>2682</v>
      </c>
      <c r="J173" s="226"/>
      <c r="K173" s="225" t="s">
        <v>425</v>
      </c>
      <c r="L173" s="226"/>
      <c r="M173" s="235">
        <v>15733.2</v>
      </c>
      <c r="N173" s="221">
        <f>VLOOKUP(A173,[1]Bal032022!A:N,14,0)</f>
        <v>0</v>
      </c>
    </row>
    <row r="174" spans="1:14" x14ac:dyDescent="0.2">
      <c r="A174" s="222" t="s">
        <v>959</v>
      </c>
      <c r="B174" s="223" t="s">
        <v>960</v>
      </c>
      <c r="C174" s="210" t="s">
        <v>377</v>
      </c>
      <c r="D174" s="223" t="s">
        <v>873</v>
      </c>
      <c r="E174" s="224"/>
      <c r="F174" s="224"/>
      <c r="G174" s="224"/>
      <c r="H174" s="224"/>
      <c r="I174" s="225" t="s">
        <v>2683</v>
      </c>
      <c r="J174" s="226"/>
      <c r="K174" s="225" t="s">
        <v>425</v>
      </c>
      <c r="L174" s="226"/>
      <c r="M174" s="235">
        <v>579.21</v>
      </c>
      <c r="N174" s="221">
        <f>VLOOKUP(A174,[1]Bal032022!A:N,14,0)</f>
        <v>0</v>
      </c>
    </row>
    <row r="175" spans="1:14" x14ac:dyDescent="0.2">
      <c r="A175" s="222" t="s">
        <v>963</v>
      </c>
      <c r="B175" s="223" t="s">
        <v>964</v>
      </c>
      <c r="C175" s="210" t="s">
        <v>377</v>
      </c>
      <c r="D175" s="223" t="s">
        <v>877</v>
      </c>
      <c r="E175" s="224"/>
      <c r="F175" s="224"/>
      <c r="G175" s="224"/>
      <c r="H175" s="224"/>
      <c r="I175" s="225" t="s">
        <v>2684</v>
      </c>
      <c r="J175" s="226"/>
      <c r="K175" s="225" t="s">
        <v>425</v>
      </c>
      <c r="L175" s="226"/>
      <c r="M175" s="235">
        <v>766.35</v>
      </c>
      <c r="N175" s="221">
        <f>VLOOKUP(A175,[1]Bal032022!A:N,14,0)</f>
        <v>0</v>
      </c>
    </row>
    <row r="176" spans="1:14" x14ac:dyDescent="0.2">
      <c r="A176" s="222" t="s">
        <v>967</v>
      </c>
      <c r="B176" s="223" t="s">
        <v>968</v>
      </c>
      <c r="C176" s="210" t="s">
        <v>377</v>
      </c>
      <c r="D176" s="223" t="s">
        <v>881</v>
      </c>
      <c r="E176" s="224"/>
      <c r="F176" s="224"/>
      <c r="G176" s="224"/>
      <c r="H176" s="224"/>
      <c r="I176" s="225" t="s">
        <v>2685</v>
      </c>
      <c r="J176" s="226"/>
      <c r="K176" s="225" t="s">
        <v>425</v>
      </c>
      <c r="L176" s="226"/>
      <c r="M176" s="235">
        <v>72.2</v>
      </c>
      <c r="N176" s="221">
        <f>VLOOKUP(A176,[1]Bal032022!A:N,14,0)</f>
        <v>0</v>
      </c>
    </row>
    <row r="177" spans="1:14" x14ac:dyDescent="0.2">
      <c r="A177" s="222" t="s">
        <v>971</v>
      </c>
      <c r="B177" s="223" t="s">
        <v>972</v>
      </c>
      <c r="C177" s="210" t="s">
        <v>377</v>
      </c>
      <c r="D177" s="223" t="s">
        <v>885</v>
      </c>
      <c r="E177" s="224"/>
      <c r="F177" s="224"/>
      <c r="G177" s="224"/>
      <c r="H177" s="224"/>
      <c r="I177" s="225" t="s">
        <v>2686</v>
      </c>
      <c r="J177" s="226"/>
      <c r="K177" s="225" t="s">
        <v>425</v>
      </c>
      <c r="L177" s="226"/>
      <c r="M177" s="235">
        <v>95.8</v>
      </c>
      <c r="N177" s="221">
        <f>VLOOKUP(A177,[1]Bal032022!A:N,14,0)</f>
        <v>0</v>
      </c>
    </row>
    <row r="178" spans="1:14" x14ac:dyDescent="0.2">
      <c r="A178" s="222" t="s">
        <v>975</v>
      </c>
      <c r="B178" s="223" t="s">
        <v>976</v>
      </c>
      <c r="C178" s="210" t="s">
        <v>377</v>
      </c>
      <c r="D178" s="223" t="s">
        <v>889</v>
      </c>
      <c r="E178" s="224"/>
      <c r="F178" s="224"/>
      <c r="G178" s="224"/>
      <c r="H178" s="224"/>
      <c r="I178" s="225" t="s">
        <v>2687</v>
      </c>
      <c r="J178" s="226"/>
      <c r="K178" s="225" t="s">
        <v>425</v>
      </c>
      <c r="L178" s="226"/>
      <c r="M178" s="235">
        <v>1958.85</v>
      </c>
      <c r="N178" s="221">
        <f>VLOOKUP(A178,[1]Bal032022!A:N,14,0)</f>
        <v>0</v>
      </c>
    </row>
    <row r="179" spans="1:14" x14ac:dyDescent="0.2">
      <c r="A179" s="222" t="s">
        <v>979</v>
      </c>
      <c r="B179" s="223" t="s">
        <v>980</v>
      </c>
      <c r="C179" s="210" t="s">
        <v>377</v>
      </c>
      <c r="D179" s="223" t="s">
        <v>893</v>
      </c>
      <c r="E179" s="224"/>
      <c r="F179" s="224"/>
      <c r="G179" s="224"/>
      <c r="H179" s="224"/>
      <c r="I179" s="225" t="s">
        <v>2688</v>
      </c>
      <c r="J179" s="226"/>
      <c r="K179" s="225" t="s">
        <v>425</v>
      </c>
      <c r="L179" s="226"/>
      <c r="M179" s="235">
        <v>2591.85</v>
      </c>
      <c r="N179" s="221">
        <f>VLOOKUP(A179,[1]Bal032022!A:N,14,0)</f>
        <v>0</v>
      </c>
    </row>
    <row r="180" spans="1:14" x14ac:dyDescent="0.2">
      <c r="A180" s="227" t="s">
        <v>377</v>
      </c>
      <c r="B180" s="228" t="s">
        <v>377</v>
      </c>
      <c r="C180" s="210" t="s">
        <v>377</v>
      </c>
      <c r="D180" s="228" t="s">
        <v>377</v>
      </c>
      <c r="E180" s="229"/>
      <c r="F180" s="229"/>
      <c r="G180" s="229"/>
      <c r="H180" s="229"/>
      <c r="I180" s="229"/>
      <c r="J180" s="229"/>
      <c r="K180" s="229"/>
      <c r="L180" s="229"/>
      <c r="M180" s="233"/>
      <c r="N180" s="221"/>
    </row>
    <row r="181" spans="1:14" x14ac:dyDescent="0.2">
      <c r="A181" s="216" t="s">
        <v>983</v>
      </c>
      <c r="B181" s="217" t="s">
        <v>984</v>
      </c>
      <c r="C181" s="210" t="s">
        <v>377</v>
      </c>
      <c r="D181" s="217" t="s">
        <v>985</v>
      </c>
      <c r="E181" s="218"/>
      <c r="F181" s="218"/>
      <c r="G181" s="218"/>
      <c r="H181" s="218"/>
      <c r="I181" s="219" t="s">
        <v>2689</v>
      </c>
      <c r="J181" s="220"/>
      <c r="K181" s="219" t="s">
        <v>2690</v>
      </c>
      <c r="L181" s="220"/>
      <c r="M181" s="231">
        <v>471540.81</v>
      </c>
      <c r="N181" s="221" t="str">
        <f>VLOOKUP(A181,[1]Bal032022!A:N,14,0)</f>
        <v>6.1.1.2.2</v>
      </c>
    </row>
    <row r="182" spans="1:14" x14ac:dyDescent="0.2">
      <c r="A182" s="222" t="s">
        <v>988</v>
      </c>
      <c r="B182" s="223" t="s">
        <v>989</v>
      </c>
      <c r="C182" s="210" t="s">
        <v>377</v>
      </c>
      <c r="D182" s="223" t="s">
        <v>906</v>
      </c>
      <c r="E182" s="224"/>
      <c r="F182" s="224"/>
      <c r="G182" s="224"/>
      <c r="H182" s="224"/>
      <c r="I182" s="225" t="s">
        <v>2691</v>
      </c>
      <c r="J182" s="226"/>
      <c r="K182" s="225" t="s">
        <v>2692</v>
      </c>
      <c r="L182" s="226"/>
      <c r="M182" s="235">
        <v>242073.37</v>
      </c>
      <c r="N182" s="221">
        <f>VLOOKUP(A182,[1]Bal032022!A:N,14,0)</f>
        <v>0</v>
      </c>
    </row>
    <row r="183" spans="1:14" x14ac:dyDescent="0.2">
      <c r="A183" s="222" t="s">
        <v>2693</v>
      </c>
      <c r="B183" s="223" t="s">
        <v>2694</v>
      </c>
      <c r="C183" s="210" t="s">
        <v>377</v>
      </c>
      <c r="D183" s="223" t="s">
        <v>911</v>
      </c>
      <c r="E183" s="224"/>
      <c r="F183" s="224"/>
      <c r="G183" s="224"/>
      <c r="H183" s="224"/>
      <c r="I183" s="225" t="s">
        <v>2695</v>
      </c>
      <c r="J183" s="226"/>
      <c r="K183" s="225" t="s">
        <v>425</v>
      </c>
      <c r="L183" s="226"/>
      <c r="M183" s="235">
        <v>365.31</v>
      </c>
      <c r="N183" s="221" t="e">
        <f>VLOOKUP(A183,[1]Bal032022!A:N,14,0)</f>
        <v>#N/A</v>
      </c>
    </row>
    <row r="184" spans="1:14" x14ac:dyDescent="0.2">
      <c r="A184" s="222" t="s">
        <v>2696</v>
      </c>
      <c r="B184" s="223" t="s">
        <v>2697</v>
      </c>
      <c r="C184" s="210" t="s">
        <v>377</v>
      </c>
      <c r="D184" s="223" t="s">
        <v>915</v>
      </c>
      <c r="E184" s="224"/>
      <c r="F184" s="224"/>
      <c r="G184" s="224"/>
      <c r="H184" s="224"/>
      <c r="I184" s="225" t="s">
        <v>2698</v>
      </c>
      <c r="J184" s="226"/>
      <c r="K184" s="225" t="s">
        <v>2699</v>
      </c>
      <c r="L184" s="226"/>
      <c r="M184" s="235">
        <v>2198.62</v>
      </c>
      <c r="N184" s="221" t="e">
        <f>VLOOKUP(A184,[1]Bal032022!A:N,14,0)</f>
        <v>#N/A</v>
      </c>
    </row>
    <row r="185" spans="1:14" x14ac:dyDescent="0.2">
      <c r="A185" s="222" t="s">
        <v>992</v>
      </c>
      <c r="B185" s="223" t="s">
        <v>993</v>
      </c>
      <c r="C185" s="210" t="s">
        <v>377</v>
      </c>
      <c r="D185" s="223" t="s">
        <v>919</v>
      </c>
      <c r="E185" s="224"/>
      <c r="F185" s="224"/>
      <c r="G185" s="224"/>
      <c r="H185" s="224"/>
      <c r="I185" s="225" t="s">
        <v>2700</v>
      </c>
      <c r="J185" s="226"/>
      <c r="K185" s="225" t="s">
        <v>425</v>
      </c>
      <c r="L185" s="226"/>
      <c r="M185" s="235">
        <v>11902.28</v>
      </c>
      <c r="N185" s="221" t="e">
        <f>VLOOKUP(A185,[1]Bal032022!A:N,14,0)</f>
        <v>#N/A</v>
      </c>
    </row>
    <row r="186" spans="1:14" x14ac:dyDescent="0.2">
      <c r="A186" s="222" t="s">
        <v>996</v>
      </c>
      <c r="B186" s="223" t="s">
        <v>997</v>
      </c>
      <c r="C186" s="210" t="s">
        <v>377</v>
      </c>
      <c r="D186" s="223" t="s">
        <v>998</v>
      </c>
      <c r="E186" s="224"/>
      <c r="F186" s="224"/>
      <c r="G186" s="224"/>
      <c r="H186" s="224"/>
      <c r="I186" s="225" t="s">
        <v>2701</v>
      </c>
      <c r="J186" s="226"/>
      <c r="K186" s="225" t="s">
        <v>1080</v>
      </c>
      <c r="L186" s="226"/>
      <c r="M186" s="235">
        <v>71685.119999999995</v>
      </c>
      <c r="N186" s="221">
        <f>VLOOKUP(A186,[1]Bal032022!A:N,14,0)</f>
        <v>0</v>
      </c>
    </row>
    <row r="187" spans="1:14" x14ac:dyDescent="0.2">
      <c r="A187" s="222" t="s">
        <v>1000</v>
      </c>
      <c r="B187" s="223" t="s">
        <v>1001</v>
      </c>
      <c r="C187" s="210" t="s">
        <v>377</v>
      </c>
      <c r="D187" s="223" t="s">
        <v>1002</v>
      </c>
      <c r="E187" s="224"/>
      <c r="F187" s="224"/>
      <c r="G187" s="224"/>
      <c r="H187" s="224"/>
      <c r="I187" s="225" t="s">
        <v>2702</v>
      </c>
      <c r="J187" s="226"/>
      <c r="K187" s="225" t="s">
        <v>425</v>
      </c>
      <c r="L187" s="226"/>
      <c r="M187" s="235">
        <v>19802.72</v>
      </c>
      <c r="N187" s="221">
        <f>VLOOKUP(A187,[1]Bal032022!A:N,14,0)</f>
        <v>0</v>
      </c>
    </row>
    <row r="188" spans="1:14" x14ac:dyDescent="0.2">
      <c r="A188" s="222" t="s">
        <v>1004</v>
      </c>
      <c r="B188" s="223" t="s">
        <v>1005</v>
      </c>
      <c r="C188" s="210" t="s">
        <v>377</v>
      </c>
      <c r="D188" s="223" t="s">
        <v>1006</v>
      </c>
      <c r="E188" s="224"/>
      <c r="F188" s="224"/>
      <c r="G188" s="224"/>
      <c r="H188" s="224"/>
      <c r="I188" s="225" t="s">
        <v>2703</v>
      </c>
      <c r="J188" s="226"/>
      <c r="K188" s="225" t="s">
        <v>425</v>
      </c>
      <c r="L188" s="226"/>
      <c r="M188" s="235">
        <v>2405.96</v>
      </c>
      <c r="N188" s="221">
        <f>VLOOKUP(A188,[1]Bal032022!A:N,14,0)</f>
        <v>0</v>
      </c>
    </row>
    <row r="189" spans="1:14" x14ac:dyDescent="0.2">
      <c r="A189" s="222" t="s">
        <v>1008</v>
      </c>
      <c r="B189" s="223" t="s">
        <v>1009</v>
      </c>
      <c r="C189" s="210" t="s">
        <v>377</v>
      </c>
      <c r="D189" s="223" t="s">
        <v>1010</v>
      </c>
      <c r="E189" s="224"/>
      <c r="F189" s="224"/>
      <c r="G189" s="224"/>
      <c r="H189" s="224"/>
      <c r="I189" s="225" t="s">
        <v>2704</v>
      </c>
      <c r="J189" s="226"/>
      <c r="K189" s="225" t="s">
        <v>2705</v>
      </c>
      <c r="L189" s="226"/>
      <c r="M189" s="235">
        <v>14144.54</v>
      </c>
      <c r="N189" s="221">
        <f>VLOOKUP(A189,[1]Bal032022!A:N,14,0)</f>
        <v>0</v>
      </c>
    </row>
    <row r="190" spans="1:14" x14ac:dyDescent="0.2">
      <c r="A190" s="222" t="s">
        <v>1013</v>
      </c>
      <c r="B190" s="223" t="s">
        <v>1014</v>
      </c>
      <c r="C190" s="210" t="s">
        <v>377</v>
      </c>
      <c r="D190" s="223" t="s">
        <v>862</v>
      </c>
      <c r="E190" s="224"/>
      <c r="F190" s="224"/>
      <c r="G190" s="224"/>
      <c r="H190" s="224"/>
      <c r="I190" s="225" t="s">
        <v>2706</v>
      </c>
      <c r="J190" s="226"/>
      <c r="K190" s="225" t="s">
        <v>2707</v>
      </c>
      <c r="L190" s="226"/>
      <c r="M190" s="235">
        <v>35582.04</v>
      </c>
      <c r="N190" s="221">
        <f>VLOOKUP(A190,[1]Bal032022!A:N,14,0)</f>
        <v>0</v>
      </c>
    </row>
    <row r="191" spans="1:14" x14ac:dyDescent="0.2">
      <c r="A191" s="222" t="s">
        <v>1017</v>
      </c>
      <c r="B191" s="223" t="s">
        <v>1018</v>
      </c>
      <c r="C191" s="210" t="s">
        <v>377</v>
      </c>
      <c r="D191" s="223" t="s">
        <v>944</v>
      </c>
      <c r="E191" s="224"/>
      <c r="F191" s="224"/>
      <c r="G191" s="224"/>
      <c r="H191" s="224"/>
      <c r="I191" s="225" t="s">
        <v>2708</v>
      </c>
      <c r="J191" s="226"/>
      <c r="K191" s="225" t="s">
        <v>2709</v>
      </c>
      <c r="L191" s="226"/>
      <c r="M191" s="235">
        <v>2847.82</v>
      </c>
      <c r="N191" s="221">
        <f>VLOOKUP(A191,[1]Bal032022!A:N,14,0)</f>
        <v>0</v>
      </c>
    </row>
    <row r="192" spans="1:14" x14ac:dyDescent="0.2">
      <c r="A192" s="222" t="s">
        <v>1021</v>
      </c>
      <c r="B192" s="223" t="s">
        <v>1022</v>
      </c>
      <c r="C192" s="210" t="s">
        <v>377</v>
      </c>
      <c r="D192" s="223" t="s">
        <v>658</v>
      </c>
      <c r="E192" s="224"/>
      <c r="F192" s="224"/>
      <c r="G192" s="224"/>
      <c r="H192" s="224"/>
      <c r="I192" s="225" t="s">
        <v>2710</v>
      </c>
      <c r="J192" s="226"/>
      <c r="K192" s="225" t="s">
        <v>2711</v>
      </c>
      <c r="L192" s="226"/>
      <c r="M192" s="235">
        <v>20473.89</v>
      </c>
      <c r="N192" s="221">
        <f>VLOOKUP(A192,[1]Bal032022!A:N,14,0)</f>
        <v>0</v>
      </c>
    </row>
    <row r="193" spans="1:14" x14ac:dyDescent="0.2">
      <c r="A193" s="222" t="s">
        <v>1024</v>
      </c>
      <c r="B193" s="223" t="s">
        <v>1025</v>
      </c>
      <c r="C193" s="210" t="s">
        <v>377</v>
      </c>
      <c r="D193" s="223" t="s">
        <v>869</v>
      </c>
      <c r="E193" s="224"/>
      <c r="F193" s="224"/>
      <c r="G193" s="224"/>
      <c r="H193" s="224"/>
      <c r="I193" s="225" t="s">
        <v>2712</v>
      </c>
      <c r="J193" s="226"/>
      <c r="K193" s="225" t="s">
        <v>2713</v>
      </c>
      <c r="L193" s="226"/>
      <c r="M193" s="235">
        <v>30094.04</v>
      </c>
      <c r="N193" s="221">
        <f>VLOOKUP(A193,[1]Bal032022!A:N,14,0)</f>
        <v>0</v>
      </c>
    </row>
    <row r="194" spans="1:14" x14ac:dyDescent="0.2">
      <c r="A194" s="222" t="s">
        <v>1028</v>
      </c>
      <c r="B194" s="223" t="s">
        <v>1029</v>
      </c>
      <c r="C194" s="210" t="s">
        <v>377</v>
      </c>
      <c r="D194" s="223" t="s">
        <v>873</v>
      </c>
      <c r="E194" s="224"/>
      <c r="F194" s="224"/>
      <c r="G194" s="224"/>
      <c r="H194" s="224"/>
      <c r="I194" s="225" t="s">
        <v>2714</v>
      </c>
      <c r="J194" s="226"/>
      <c r="K194" s="225" t="s">
        <v>2715</v>
      </c>
      <c r="L194" s="226"/>
      <c r="M194" s="235">
        <v>1561.57</v>
      </c>
      <c r="N194" s="221">
        <f>VLOOKUP(A194,[1]Bal032022!A:N,14,0)</f>
        <v>0</v>
      </c>
    </row>
    <row r="195" spans="1:14" x14ac:dyDescent="0.2">
      <c r="A195" s="222" t="s">
        <v>1032</v>
      </c>
      <c r="B195" s="223" t="s">
        <v>1033</v>
      </c>
      <c r="C195" s="210" t="s">
        <v>377</v>
      </c>
      <c r="D195" s="223" t="s">
        <v>877</v>
      </c>
      <c r="E195" s="224"/>
      <c r="F195" s="224"/>
      <c r="G195" s="224"/>
      <c r="H195" s="224"/>
      <c r="I195" s="225" t="s">
        <v>2716</v>
      </c>
      <c r="J195" s="226"/>
      <c r="K195" s="225" t="s">
        <v>2717</v>
      </c>
      <c r="L195" s="226"/>
      <c r="M195" s="235">
        <v>1659.61</v>
      </c>
      <c r="N195" s="221">
        <f>VLOOKUP(A195,[1]Bal032022!A:N,14,0)</f>
        <v>0</v>
      </c>
    </row>
    <row r="196" spans="1:14" x14ac:dyDescent="0.2">
      <c r="A196" s="222" t="s">
        <v>1036</v>
      </c>
      <c r="B196" s="223" t="s">
        <v>1037</v>
      </c>
      <c r="C196" s="210" t="s">
        <v>377</v>
      </c>
      <c r="D196" s="223" t="s">
        <v>881</v>
      </c>
      <c r="E196" s="224"/>
      <c r="F196" s="224"/>
      <c r="G196" s="224"/>
      <c r="H196" s="224"/>
      <c r="I196" s="225" t="s">
        <v>2718</v>
      </c>
      <c r="J196" s="226"/>
      <c r="K196" s="225" t="s">
        <v>2719</v>
      </c>
      <c r="L196" s="226"/>
      <c r="M196" s="235">
        <v>194.58</v>
      </c>
      <c r="N196" s="221">
        <f>VLOOKUP(A196,[1]Bal032022!A:N,14,0)</f>
        <v>0</v>
      </c>
    </row>
    <row r="197" spans="1:14" x14ac:dyDescent="0.2">
      <c r="A197" s="222" t="s">
        <v>1039</v>
      </c>
      <c r="B197" s="223" t="s">
        <v>1040</v>
      </c>
      <c r="C197" s="210" t="s">
        <v>377</v>
      </c>
      <c r="D197" s="223" t="s">
        <v>885</v>
      </c>
      <c r="E197" s="224"/>
      <c r="F197" s="224"/>
      <c r="G197" s="224"/>
      <c r="H197" s="224"/>
      <c r="I197" s="225" t="s">
        <v>2720</v>
      </c>
      <c r="J197" s="226"/>
      <c r="K197" s="225" t="s">
        <v>2721</v>
      </c>
      <c r="L197" s="226"/>
      <c r="M197" s="235">
        <v>207.42</v>
      </c>
      <c r="N197" s="221">
        <f>VLOOKUP(A197,[1]Bal032022!A:N,14,0)</f>
        <v>0</v>
      </c>
    </row>
    <row r="198" spans="1:14" x14ac:dyDescent="0.2">
      <c r="A198" s="222" t="s">
        <v>1043</v>
      </c>
      <c r="B198" s="223" t="s">
        <v>1044</v>
      </c>
      <c r="C198" s="210" t="s">
        <v>377</v>
      </c>
      <c r="D198" s="223" t="s">
        <v>889</v>
      </c>
      <c r="E198" s="224"/>
      <c r="F198" s="224"/>
      <c r="G198" s="224"/>
      <c r="H198" s="224"/>
      <c r="I198" s="225" t="s">
        <v>2722</v>
      </c>
      <c r="J198" s="226"/>
      <c r="K198" s="225" t="s">
        <v>2723</v>
      </c>
      <c r="L198" s="226"/>
      <c r="M198" s="235">
        <v>4898.3599999999997</v>
      </c>
      <c r="N198" s="221">
        <f>VLOOKUP(A198,[1]Bal032022!A:N,14,0)</f>
        <v>0</v>
      </c>
    </row>
    <row r="199" spans="1:14" x14ac:dyDescent="0.2">
      <c r="A199" s="222" t="s">
        <v>1046</v>
      </c>
      <c r="B199" s="223" t="s">
        <v>1047</v>
      </c>
      <c r="C199" s="210" t="s">
        <v>377</v>
      </c>
      <c r="D199" s="223" t="s">
        <v>893</v>
      </c>
      <c r="E199" s="224"/>
      <c r="F199" s="224"/>
      <c r="G199" s="224"/>
      <c r="H199" s="224"/>
      <c r="I199" s="225" t="s">
        <v>2724</v>
      </c>
      <c r="J199" s="226"/>
      <c r="K199" s="225" t="s">
        <v>2725</v>
      </c>
      <c r="L199" s="226"/>
      <c r="M199" s="235">
        <v>5613.08</v>
      </c>
      <c r="N199" s="221">
        <f>VLOOKUP(A199,[1]Bal032022!A:N,14,0)</f>
        <v>0</v>
      </c>
    </row>
    <row r="200" spans="1:14" x14ac:dyDescent="0.2">
      <c r="A200" s="222" t="s">
        <v>1050</v>
      </c>
      <c r="B200" s="223" t="s">
        <v>1051</v>
      </c>
      <c r="C200" s="210" t="s">
        <v>377</v>
      </c>
      <c r="D200" s="223" t="s">
        <v>1052</v>
      </c>
      <c r="E200" s="224"/>
      <c r="F200" s="224"/>
      <c r="G200" s="224"/>
      <c r="H200" s="224"/>
      <c r="I200" s="225" t="s">
        <v>2726</v>
      </c>
      <c r="J200" s="226"/>
      <c r="K200" s="225" t="s">
        <v>425</v>
      </c>
      <c r="L200" s="226"/>
      <c r="M200" s="235">
        <v>2532.19</v>
      </c>
      <c r="N200" s="221">
        <f>VLOOKUP(A200,[1]Bal032022!A:N,14,0)</f>
        <v>0</v>
      </c>
    </row>
    <row r="201" spans="1:14" x14ac:dyDescent="0.2">
      <c r="A201" s="222" t="s">
        <v>1054</v>
      </c>
      <c r="B201" s="223" t="s">
        <v>1055</v>
      </c>
      <c r="C201" s="210" t="s">
        <v>377</v>
      </c>
      <c r="D201" s="223" t="s">
        <v>1056</v>
      </c>
      <c r="E201" s="224"/>
      <c r="F201" s="224"/>
      <c r="G201" s="224"/>
      <c r="H201" s="224"/>
      <c r="I201" s="225" t="s">
        <v>2727</v>
      </c>
      <c r="J201" s="226"/>
      <c r="K201" s="225" t="s">
        <v>425</v>
      </c>
      <c r="L201" s="226"/>
      <c r="M201" s="235">
        <v>1298.29</v>
      </c>
      <c r="N201" s="221" t="e">
        <f>VLOOKUP(A201,[1]Bal032022!A:N,14,0)</f>
        <v>#N/A</v>
      </c>
    </row>
    <row r="202" spans="1:14" x14ac:dyDescent="0.2">
      <c r="A202" s="227" t="s">
        <v>377</v>
      </c>
      <c r="B202" s="228" t="s">
        <v>377</v>
      </c>
      <c r="C202" s="210" t="s">
        <v>377</v>
      </c>
      <c r="D202" s="228" t="s">
        <v>377</v>
      </c>
      <c r="E202" s="229"/>
      <c r="F202" s="229"/>
      <c r="G202" s="229"/>
      <c r="H202" s="229"/>
      <c r="I202" s="229"/>
      <c r="J202" s="229"/>
      <c r="K202" s="229"/>
      <c r="L202" s="229"/>
      <c r="M202" s="233"/>
      <c r="N202" s="221"/>
    </row>
    <row r="203" spans="1:14" x14ac:dyDescent="0.2">
      <c r="A203" s="216" t="s">
        <v>1058</v>
      </c>
      <c r="B203" s="217" t="s">
        <v>1059</v>
      </c>
      <c r="C203" s="210" t="s">
        <v>377</v>
      </c>
      <c r="D203" s="217" t="s">
        <v>1060</v>
      </c>
      <c r="E203" s="218"/>
      <c r="F203" s="218"/>
      <c r="G203" s="218"/>
      <c r="H203" s="218"/>
      <c r="I203" s="219" t="s">
        <v>2728</v>
      </c>
      <c r="J203" s="220"/>
      <c r="K203" s="219" t="s">
        <v>425</v>
      </c>
      <c r="L203" s="220"/>
      <c r="M203" s="231">
        <v>6133.43</v>
      </c>
      <c r="N203" s="221">
        <f>VLOOKUP(A203,[1]Bal032022!A:N,14,0)</f>
        <v>0</v>
      </c>
    </row>
    <row r="204" spans="1:14" x14ac:dyDescent="0.2">
      <c r="A204" s="216" t="s">
        <v>1062</v>
      </c>
      <c r="B204" s="217" t="s">
        <v>1063</v>
      </c>
      <c r="C204" s="210" t="s">
        <v>377</v>
      </c>
      <c r="D204" s="217" t="s">
        <v>985</v>
      </c>
      <c r="E204" s="218"/>
      <c r="F204" s="218"/>
      <c r="G204" s="218"/>
      <c r="H204" s="218"/>
      <c r="I204" s="219" t="s">
        <v>2728</v>
      </c>
      <c r="J204" s="220"/>
      <c r="K204" s="219" t="s">
        <v>425</v>
      </c>
      <c r="L204" s="220"/>
      <c r="M204" s="231">
        <v>6133.43</v>
      </c>
      <c r="N204" s="221" t="str">
        <f>VLOOKUP(A204,[1]Bal032022!A:N,14,0)</f>
        <v>6.1.1.3.2</v>
      </c>
    </row>
    <row r="205" spans="1:14" x14ac:dyDescent="0.2">
      <c r="A205" s="222" t="s">
        <v>1064</v>
      </c>
      <c r="B205" s="223" t="s">
        <v>1065</v>
      </c>
      <c r="C205" s="210" t="s">
        <v>377</v>
      </c>
      <c r="D205" s="223" t="s">
        <v>846</v>
      </c>
      <c r="E205" s="224"/>
      <c r="F205" s="224"/>
      <c r="G205" s="224"/>
      <c r="H205" s="224"/>
      <c r="I205" s="225" t="s">
        <v>1897</v>
      </c>
      <c r="J205" s="226"/>
      <c r="K205" s="225" t="s">
        <v>425</v>
      </c>
      <c r="L205" s="226"/>
      <c r="M205" s="235">
        <v>4000</v>
      </c>
      <c r="N205" s="221">
        <f>VLOOKUP(A205,[1]Bal032022!A:N,14,0)</f>
        <v>0</v>
      </c>
    </row>
    <row r="206" spans="1:14" x14ac:dyDescent="0.2">
      <c r="A206" s="222" t="s">
        <v>1070</v>
      </c>
      <c r="B206" s="223" t="s">
        <v>1071</v>
      </c>
      <c r="C206" s="210" t="s">
        <v>377</v>
      </c>
      <c r="D206" s="223" t="s">
        <v>862</v>
      </c>
      <c r="E206" s="224"/>
      <c r="F206" s="224"/>
      <c r="G206" s="224"/>
      <c r="H206" s="224"/>
      <c r="I206" s="225" t="s">
        <v>863</v>
      </c>
      <c r="J206" s="226"/>
      <c r="K206" s="225" t="s">
        <v>425</v>
      </c>
      <c r="L206" s="226"/>
      <c r="M206" s="235">
        <v>1528.56</v>
      </c>
      <c r="N206" s="221">
        <f>VLOOKUP(A206,[1]Bal032022!A:N,14,0)</f>
        <v>0</v>
      </c>
    </row>
    <row r="207" spans="1:14" x14ac:dyDescent="0.2">
      <c r="A207" s="222" t="s">
        <v>1073</v>
      </c>
      <c r="B207" s="223" t="s">
        <v>1074</v>
      </c>
      <c r="C207" s="210" t="s">
        <v>377</v>
      </c>
      <c r="D207" s="223" t="s">
        <v>944</v>
      </c>
      <c r="E207" s="224"/>
      <c r="F207" s="224"/>
      <c r="G207" s="224"/>
      <c r="H207" s="224"/>
      <c r="I207" s="225" t="s">
        <v>2729</v>
      </c>
      <c r="J207" s="226"/>
      <c r="K207" s="225" t="s">
        <v>425</v>
      </c>
      <c r="L207" s="226"/>
      <c r="M207" s="235">
        <v>604.87</v>
      </c>
      <c r="N207" s="221" t="e">
        <f>VLOOKUP(A207,[1]Bal032022!A:N,14,0)</f>
        <v>#N/A</v>
      </c>
    </row>
    <row r="208" spans="1:14" x14ac:dyDescent="0.2">
      <c r="A208" s="227"/>
      <c r="B208" s="228"/>
      <c r="C208" s="210"/>
      <c r="D208" s="228"/>
      <c r="E208" s="229"/>
      <c r="F208" s="229"/>
      <c r="G208" s="229"/>
      <c r="H208" s="229"/>
      <c r="I208" s="229"/>
      <c r="J208" s="229"/>
      <c r="K208" s="229"/>
      <c r="L208" s="229"/>
      <c r="M208" s="233"/>
      <c r="N208" s="221"/>
    </row>
    <row r="209" spans="1:14" x14ac:dyDescent="0.2">
      <c r="A209" s="216" t="s">
        <v>1076</v>
      </c>
      <c r="B209" s="217" t="s">
        <v>1077</v>
      </c>
      <c r="C209" s="210" t="s">
        <v>377</v>
      </c>
      <c r="D209" s="217" t="s">
        <v>1078</v>
      </c>
      <c r="E209" s="218"/>
      <c r="F209" s="218"/>
      <c r="G209" s="218"/>
      <c r="H209" s="218"/>
      <c r="I209" s="219" t="s">
        <v>2730</v>
      </c>
      <c r="J209" s="220"/>
      <c r="K209" s="219" t="s">
        <v>425</v>
      </c>
      <c r="L209" s="220"/>
      <c r="M209" s="231">
        <v>80666.42</v>
      </c>
      <c r="N209" s="221">
        <f>VLOOKUP(A209,[1]Bal032022!A:N,14,0)</f>
        <v>0</v>
      </c>
    </row>
    <row r="210" spans="1:14" x14ac:dyDescent="0.2">
      <c r="A210" s="216" t="s">
        <v>1081</v>
      </c>
      <c r="B210" s="217" t="s">
        <v>1082</v>
      </c>
      <c r="C210" s="210" t="s">
        <v>377</v>
      </c>
      <c r="D210" s="217" t="s">
        <v>1078</v>
      </c>
      <c r="E210" s="218"/>
      <c r="F210" s="218"/>
      <c r="G210" s="218"/>
      <c r="H210" s="218"/>
      <c r="I210" s="219" t="s">
        <v>2730</v>
      </c>
      <c r="J210" s="220"/>
      <c r="K210" s="219" t="s">
        <v>425</v>
      </c>
      <c r="L210" s="220"/>
      <c r="M210" s="231">
        <v>80666.42</v>
      </c>
      <c r="N210" s="221">
        <f>VLOOKUP(A210,[1]Bal032022!A:N,14,0)</f>
        <v>0</v>
      </c>
    </row>
    <row r="211" spans="1:14" x14ac:dyDescent="0.2">
      <c r="A211" s="216" t="s">
        <v>1083</v>
      </c>
      <c r="B211" s="217" t="s">
        <v>1084</v>
      </c>
      <c r="C211" s="210" t="s">
        <v>377</v>
      </c>
      <c r="D211" s="217" t="s">
        <v>1078</v>
      </c>
      <c r="E211" s="218"/>
      <c r="F211" s="218"/>
      <c r="G211" s="218"/>
      <c r="H211" s="218"/>
      <c r="I211" s="219" t="s">
        <v>2730</v>
      </c>
      <c r="J211" s="220"/>
      <c r="K211" s="219" t="s">
        <v>425</v>
      </c>
      <c r="L211" s="220"/>
      <c r="M211" s="231">
        <v>80666.42</v>
      </c>
      <c r="N211" s="221">
        <f>VLOOKUP(A211,[1]Bal032022!A:N,14,0)</f>
        <v>0</v>
      </c>
    </row>
    <row r="212" spans="1:14" x14ac:dyDescent="0.2">
      <c r="A212" s="222" t="s">
        <v>1089</v>
      </c>
      <c r="B212" s="223" t="s">
        <v>1090</v>
      </c>
      <c r="C212" s="210" t="s">
        <v>377</v>
      </c>
      <c r="D212" s="223" t="s">
        <v>1091</v>
      </c>
      <c r="E212" s="224"/>
      <c r="F212" s="224"/>
      <c r="G212" s="224"/>
      <c r="H212" s="224"/>
      <c r="I212" s="225" t="s">
        <v>1092</v>
      </c>
      <c r="J212" s="226"/>
      <c r="K212" s="225" t="s">
        <v>425</v>
      </c>
      <c r="L212" s="226"/>
      <c r="M212" s="235">
        <v>6750</v>
      </c>
      <c r="N212" s="221" t="str">
        <f>VLOOKUP(A212,[1]Bal032022!A:N,14,0)</f>
        <v>6.1.2.3</v>
      </c>
    </row>
    <row r="213" spans="1:14" x14ac:dyDescent="0.2">
      <c r="A213" s="222" t="s">
        <v>1097</v>
      </c>
      <c r="B213" s="223" t="s">
        <v>1098</v>
      </c>
      <c r="C213" s="210" t="s">
        <v>377</v>
      </c>
      <c r="D213" s="223" t="s">
        <v>1099</v>
      </c>
      <c r="E213" s="224"/>
      <c r="F213" s="224"/>
      <c r="G213" s="224"/>
      <c r="H213" s="224"/>
      <c r="I213" s="225" t="s">
        <v>2731</v>
      </c>
      <c r="J213" s="226"/>
      <c r="K213" s="225" t="s">
        <v>425</v>
      </c>
      <c r="L213" s="226"/>
      <c r="M213" s="235">
        <v>880</v>
      </c>
      <c r="N213" s="221" t="s">
        <v>127</v>
      </c>
    </row>
    <row r="214" spans="1:14" x14ac:dyDescent="0.2">
      <c r="A214" s="222" t="s">
        <v>1101</v>
      </c>
      <c r="B214" s="223" t="s">
        <v>1102</v>
      </c>
      <c r="C214" s="210" t="s">
        <v>377</v>
      </c>
      <c r="D214" s="223" t="s">
        <v>1103</v>
      </c>
      <c r="E214" s="224"/>
      <c r="F214" s="224"/>
      <c r="G214" s="224"/>
      <c r="H214" s="224"/>
      <c r="I214" s="225" t="s">
        <v>2732</v>
      </c>
      <c r="J214" s="226"/>
      <c r="K214" s="225" t="s">
        <v>425</v>
      </c>
      <c r="L214" s="226"/>
      <c r="M214" s="235">
        <v>6318.07</v>
      </c>
      <c r="N214" s="221" t="str">
        <f>VLOOKUP(A214,[1]Bal032022!A:N,14,0)</f>
        <v>6.1.2.1</v>
      </c>
    </row>
    <row r="215" spans="1:14" x14ac:dyDescent="0.2">
      <c r="A215" s="222" t="s">
        <v>1105</v>
      </c>
      <c r="B215" s="223" t="s">
        <v>1106</v>
      </c>
      <c r="C215" s="210" t="s">
        <v>377</v>
      </c>
      <c r="D215" s="223" t="s">
        <v>1107</v>
      </c>
      <c r="E215" s="224"/>
      <c r="F215" s="224"/>
      <c r="G215" s="224"/>
      <c r="H215" s="224"/>
      <c r="I215" s="225" t="s">
        <v>1108</v>
      </c>
      <c r="J215" s="226"/>
      <c r="K215" s="225" t="s">
        <v>425</v>
      </c>
      <c r="L215" s="226"/>
      <c r="M215" s="235">
        <v>25249.01</v>
      </c>
      <c r="N215" s="221" t="str">
        <f>VLOOKUP(A215,[1]Bal032022!A:N,14,0)</f>
        <v>6.1.2.2</v>
      </c>
    </row>
    <row r="216" spans="1:14" x14ac:dyDescent="0.2">
      <c r="A216" s="222" t="s">
        <v>1109</v>
      </c>
      <c r="B216" s="223" t="s">
        <v>1110</v>
      </c>
      <c r="C216" s="210" t="s">
        <v>377</v>
      </c>
      <c r="D216" s="223" t="s">
        <v>1111</v>
      </c>
      <c r="E216" s="224"/>
      <c r="F216" s="224"/>
      <c r="G216" s="224"/>
      <c r="H216" s="224"/>
      <c r="I216" s="225" t="s">
        <v>2733</v>
      </c>
      <c r="J216" s="226"/>
      <c r="K216" s="225" t="s">
        <v>425</v>
      </c>
      <c r="L216" s="226"/>
      <c r="M216" s="235">
        <v>3501.91</v>
      </c>
      <c r="N216" s="221" t="str">
        <f>VLOOKUP(A216,[1]Bal032022!A:N,14,0)</f>
        <v>6.1.2.2</v>
      </c>
    </row>
    <row r="217" spans="1:14" x14ac:dyDescent="0.2">
      <c r="A217" s="222" t="s">
        <v>1113</v>
      </c>
      <c r="B217" s="223" t="s">
        <v>1114</v>
      </c>
      <c r="C217" s="210" t="s">
        <v>377</v>
      </c>
      <c r="D217" s="223" t="s">
        <v>1115</v>
      </c>
      <c r="E217" s="224"/>
      <c r="F217" s="224"/>
      <c r="G217" s="224"/>
      <c r="H217" s="224"/>
      <c r="I217" s="225" t="s">
        <v>1116</v>
      </c>
      <c r="J217" s="226"/>
      <c r="K217" s="225" t="s">
        <v>425</v>
      </c>
      <c r="L217" s="226"/>
      <c r="M217" s="235">
        <v>2436</v>
      </c>
      <c r="N217" s="221" t="str">
        <f>VLOOKUP(A217,[1]Bal032022!A:N,14,0)</f>
        <v>6.1.2.4</v>
      </c>
    </row>
    <row r="218" spans="1:14" x14ac:dyDescent="0.2">
      <c r="A218" s="222" t="s">
        <v>1117</v>
      </c>
      <c r="B218" s="223" t="s">
        <v>1118</v>
      </c>
      <c r="C218" s="210" t="s">
        <v>377</v>
      </c>
      <c r="D218" s="223" t="s">
        <v>1119</v>
      </c>
      <c r="E218" s="224"/>
      <c r="F218" s="224"/>
      <c r="G218" s="224"/>
      <c r="H218" s="224"/>
      <c r="I218" s="225" t="s">
        <v>2734</v>
      </c>
      <c r="J218" s="226"/>
      <c r="K218" s="225" t="s">
        <v>425</v>
      </c>
      <c r="L218" s="226"/>
      <c r="M218" s="235">
        <v>23839.97</v>
      </c>
      <c r="N218" s="221" t="str">
        <f>VLOOKUP(A218,[1]Bal032022!A:N,14,0)</f>
        <v>6.1.2.5</v>
      </c>
    </row>
    <row r="219" spans="1:14" x14ac:dyDescent="0.2">
      <c r="A219" s="222" t="s">
        <v>1121</v>
      </c>
      <c r="B219" s="223" t="s">
        <v>1122</v>
      </c>
      <c r="C219" s="210" t="s">
        <v>377</v>
      </c>
      <c r="D219" s="223" t="s">
        <v>1123</v>
      </c>
      <c r="E219" s="224"/>
      <c r="F219" s="224"/>
      <c r="G219" s="224"/>
      <c r="H219" s="224"/>
      <c r="I219" s="225" t="s">
        <v>2735</v>
      </c>
      <c r="J219" s="226"/>
      <c r="K219" s="225" t="s">
        <v>425</v>
      </c>
      <c r="L219" s="226"/>
      <c r="M219" s="235">
        <v>1368.15</v>
      </c>
      <c r="N219" s="221" t="str">
        <f>VLOOKUP(A219,[1]Bal032022!A:N,14,0)</f>
        <v>6.1.2.8</v>
      </c>
    </row>
    <row r="220" spans="1:14" x14ac:dyDescent="0.2">
      <c r="A220" s="222" t="s">
        <v>1125</v>
      </c>
      <c r="B220" s="223" t="s">
        <v>1126</v>
      </c>
      <c r="C220" s="210" t="s">
        <v>377</v>
      </c>
      <c r="D220" s="223" t="s">
        <v>1127</v>
      </c>
      <c r="E220" s="224"/>
      <c r="F220" s="224"/>
      <c r="G220" s="224"/>
      <c r="H220" s="224"/>
      <c r="I220" s="225" t="s">
        <v>2736</v>
      </c>
      <c r="J220" s="226"/>
      <c r="K220" s="225" t="s">
        <v>425</v>
      </c>
      <c r="L220" s="226"/>
      <c r="M220" s="235">
        <v>5500</v>
      </c>
      <c r="N220" s="221" t="s">
        <v>127</v>
      </c>
    </row>
    <row r="221" spans="1:14" x14ac:dyDescent="0.2">
      <c r="A221" s="222" t="s">
        <v>1129</v>
      </c>
      <c r="B221" s="223" t="s">
        <v>1130</v>
      </c>
      <c r="C221" s="210" t="s">
        <v>377</v>
      </c>
      <c r="D221" s="223" t="s">
        <v>1131</v>
      </c>
      <c r="E221" s="224"/>
      <c r="F221" s="224"/>
      <c r="G221" s="224"/>
      <c r="H221" s="224"/>
      <c r="I221" s="225" t="s">
        <v>1132</v>
      </c>
      <c r="J221" s="226"/>
      <c r="K221" s="225" t="s">
        <v>425</v>
      </c>
      <c r="L221" s="226"/>
      <c r="M221" s="235">
        <v>4823.3100000000004</v>
      </c>
      <c r="N221" s="221" t="s">
        <v>115</v>
      </c>
    </row>
    <row r="222" spans="1:14" x14ac:dyDescent="0.2">
      <c r="A222" s="227" t="s">
        <v>377</v>
      </c>
      <c r="B222" s="228" t="s">
        <v>377</v>
      </c>
      <c r="C222" s="210" t="s">
        <v>377</v>
      </c>
      <c r="D222" s="228" t="s">
        <v>377</v>
      </c>
      <c r="E222" s="229"/>
      <c r="F222" s="229"/>
      <c r="G222" s="229"/>
      <c r="H222" s="229"/>
      <c r="I222" s="229"/>
      <c r="J222" s="229"/>
      <c r="K222" s="229"/>
      <c r="L222" s="229"/>
      <c r="M222" s="233"/>
      <c r="N222" s="221"/>
    </row>
    <row r="223" spans="1:14" x14ac:dyDescent="0.2">
      <c r="A223" s="216" t="s">
        <v>1133</v>
      </c>
      <c r="B223" s="217" t="s">
        <v>1134</v>
      </c>
      <c r="C223" s="210" t="s">
        <v>377</v>
      </c>
      <c r="D223" s="217" t="s">
        <v>1135</v>
      </c>
      <c r="E223" s="218"/>
      <c r="F223" s="218"/>
      <c r="G223" s="218"/>
      <c r="H223" s="218"/>
      <c r="I223" s="219" t="s">
        <v>2737</v>
      </c>
      <c r="J223" s="220"/>
      <c r="K223" s="219" t="s">
        <v>2738</v>
      </c>
      <c r="L223" s="220"/>
      <c r="M223" s="231">
        <v>70433.320000000007</v>
      </c>
      <c r="N223" s="221">
        <f>VLOOKUP(A223,[1]Bal032022!A:N,14,0)</f>
        <v>0</v>
      </c>
    </row>
    <row r="224" spans="1:14" x14ac:dyDescent="0.2">
      <c r="A224" s="216" t="s">
        <v>1138</v>
      </c>
      <c r="B224" s="217" t="s">
        <v>1139</v>
      </c>
      <c r="C224" s="210" t="s">
        <v>377</v>
      </c>
      <c r="D224" s="217" t="s">
        <v>1135</v>
      </c>
      <c r="E224" s="218"/>
      <c r="F224" s="218"/>
      <c r="G224" s="218"/>
      <c r="H224" s="218"/>
      <c r="I224" s="219" t="s">
        <v>2737</v>
      </c>
      <c r="J224" s="220"/>
      <c r="K224" s="219" t="s">
        <v>2738</v>
      </c>
      <c r="L224" s="220"/>
      <c r="M224" s="231">
        <v>70433.320000000007</v>
      </c>
      <c r="N224" s="221">
        <f>VLOOKUP(A224,[1]Bal032022!A:N,14,0)</f>
        <v>0</v>
      </c>
    </row>
    <row r="225" spans="1:14" x14ac:dyDescent="0.2">
      <c r="A225" s="216" t="s">
        <v>1140</v>
      </c>
      <c r="B225" s="217" t="s">
        <v>1141</v>
      </c>
      <c r="C225" s="210" t="s">
        <v>377</v>
      </c>
      <c r="D225" s="217" t="s">
        <v>1135</v>
      </c>
      <c r="E225" s="218"/>
      <c r="F225" s="218"/>
      <c r="G225" s="218"/>
      <c r="H225" s="218"/>
      <c r="I225" s="219" t="s">
        <v>2737</v>
      </c>
      <c r="J225" s="220"/>
      <c r="K225" s="219" t="s">
        <v>2738</v>
      </c>
      <c r="L225" s="220"/>
      <c r="M225" s="231">
        <v>70433.320000000007</v>
      </c>
      <c r="N225" s="221">
        <f>VLOOKUP(A225,[1]Bal032022!A:N,14,0)</f>
        <v>0</v>
      </c>
    </row>
    <row r="226" spans="1:14" x14ac:dyDescent="0.2">
      <c r="A226" s="216" t="s">
        <v>1142</v>
      </c>
      <c r="B226" s="217" t="s">
        <v>1143</v>
      </c>
      <c r="C226" s="210" t="s">
        <v>377</v>
      </c>
      <c r="D226" s="217" t="s">
        <v>1144</v>
      </c>
      <c r="E226" s="218"/>
      <c r="F226" s="218"/>
      <c r="G226" s="218"/>
      <c r="H226" s="218"/>
      <c r="I226" s="219" t="s">
        <v>2739</v>
      </c>
      <c r="J226" s="220"/>
      <c r="K226" s="219" t="s">
        <v>2740</v>
      </c>
      <c r="L226" s="220"/>
      <c r="M226" s="231">
        <v>74129.98</v>
      </c>
      <c r="N226" s="221">
        <f>VLOOKUP(A226,[1]Bal032022!A:N,14,0)</f>
        <v>0</v>
      </c>
    </row>
    <row r="227" spans="1:14" x14ac:dyDescent="0.2">
      <c r="A227" s="222" t="s">
        <v>1146</v>
      </c>
      <c r="B227" s="223" t="s">
        <v>1147</v>
      </c>
      <c r="C227" s="210" t="s">
        <v>377</v>
      </c>
      <c r="D227" s="223" t="s">
        <v>1148</v>
      </c>
      <c r="E227" s="224"/>
      <c r="F227" s="224"/>
      <c r="G227" s="224"/>
      <c r="H227" s="224"/>
      <c r="I227" s="225" t="s">
        <v>2741</v>
      </c>
      <c r="J227" s="226"/>
      <c r="K227" s="225" t="s">
        <v>2742</v>
      </c>
      <c r="L227" s="226"/>
      <c r="M227" s="235">
        <v>71172.02</v>
      </c>
      <c r="N227" s="221" t="str">
        <f>VLOOKUP(A227,[1]Bal032022!A:N,14,0)</f>
        <v>6.1.3.2.2</v>
      </c>
    </row>
    <row r="228" spans="1:14" x14ac:dyDescent="0.2">
      <c r="A228" s="222" t="s">
        <v>1150</v>
      </c>
      <c r="B228" s="223" t="s">
        <v>1151</v>
      </c>
      <c r="C228" s="210" t="s">
        <v>377</v>
      </c>
      <c r="D228" s="223" t="s">
        <v>1152</v>
      </c>
      <c r="E228" s="224"/>
      <c r="F228" s="224"/>
      <c r="G228" s="224"/>
      <c r="H228" s="224"/>
      <c r="I228" s="225" t="s">
        <v>2743</v>
      </c>
      <c r="J228" s="226"/>
      <c r="K228" s="225" t="s">
        <v>2634</v>
      </c>
      <c r="L228" s="226"/>
      <c r="M228" s="235">
        <v>851.92</v>
      </c>
      <c r="N228" s="221" t="str">
        <f>VLOOKUP(A228,[1]Bal032022!A:N,14,0)</f>
        <v>6.1.3.2.4</v>
      </c>
    </row>
    <row r="229" spans="1:14" x14ac:dyDescent="0.2">
      <c r="A229" s="222" t="s">
        <v>1154</v>
      </c>
      <c r="B229" s="223" t="s">
        <v>1155</v>
      </c>
      <c r="C229" s="210" t="s">
        <v>377</v>
      </c>
      <c r="D229" s="223" t="s">
        <v>1156</v>
      </c>
      <c r="E229" s="224"/>
      <c r="F229" s="224"/>
      <c r="G229" s="224"/>
      <c r="H229" s="224"/>
      <c r="I229" s="225" t="s">
        <v>2744</v>
      </c>
      <c r="J229" s="226"/>
      <c r="K229" s="225" t="s">
        <v>425</v>
      </c>
      <c r="L229" s="226"/>
      <c r="M229" s="235">
        <v>2106.04</v>
      </c>
      <c r="N229" s="221" t="str">
        <f>VLOOKUP(A229,[1]Bal032022!A:N,14,0)</f>
        <v>6.1.3.2.5</v>
      </c>
    </row>
    <row r="230" spans="1:14" x14ac:dyDescent="0.2">
      <c r="A230" s="227" t="s">
        <v>377</v>
      </c>
      <c r="B230" s="228" t="s">
        <v>377</v>
      </c>
      <c r="C230" s="210" t="s">
        <v>377</v>
      </c>
      <c r="D230" s="228" t="s">
        <v>377</v>
      </c>
      <c r="E230" s="229"/>
      <c r="F230" s="229"/>
      <c r="G230" s="229"/>
      <c r="H230" s="229"/>
      <c r="I230" s="229"/>
      <c r="J230" s="229"/>
      <c r="K230" s="229"/>
      <c r="L230" s="229"/>
      <c r="M230" s="233"/>
      <c r="N230" s="221"/>
    </row>
    <row r="231" spans="1:14" x14ac:dyDescent="0.2">
      <c r="A231" s="216" t="s">
        <v>1158</v>
      </c>
      <c r="B231" s="217" t="s">
        <v>1159</v>
      </c>
      <c r="C231" s="210" t="s">
        <v>377</v>
      </c>
      <c r="D231" s="217" t="s">
        <v>1160</v>
      </c>
      <c r="E231" s="218"/>
      <c r="F231" s="218"/>
      <c r="G231" s="218"/>
      <c r="H231" s="218"/>
      <c r="I231" s="219" t="s">
        <v>2745</v>
      </c>
      <c r="J231" s="220"/>
      <c r="K231" s="219" t="s">
        <v>425</v>
      </c>
      <c r="L231" s="220"/>
      <c r="M231" s="231">
        <v>2439.4</v>
      </c>
      <c r="N231" s="221" t="str">
        <f>VLOOKUP(A231,[1]Bal032022!A:N,14,0)</f>
        <v>6.1.3.3</v>
      </c>
    </row>
    <row r="232" spans="1:14" x14ac:dyDescent="0.2">
      <c r="A232" s="222" t="s">
        <v>1162</v>
      </c>
      <c r="B232" s="223" t="s">
        <v>1163</v>
      </c>
      <c r="C232" s="210" t="s">
        <v>377</v>
      </c>
      <c r="D232" s="223" t="s">
        <v>1164</v>
      </c>
      <c r="E232" s="224"/>
      <c r="F232" s="224"/>
      <c r="G232" s="224"/>
      <c r="H232" s="224"/>
      <c r="I232" s="225" t="s">
        <v>2745</v>
      </c>
      <c r="J232" s="226"/>
      <c r="K232" s="225" t="s">
        <v>425</v>
      </c>
      <c r="L232" s="226"/>
      <c r="M232" s="235">
        <v>2439.4</v>
      </c>
      <c r="N232" s="221" t="e">
        <f>VLOOKUP(A232,[1]Bal032022!A:N,14,0)</f>
        <v>#N/A</v>
      </c>
    </row>
    <row r="233" spans="1:14" x14ac:dyDescent="0.2">
      <c r="A233" s="227" t="s">
        <v>377</v>
      </c>
      <c r="B233" s="228" t="s">
        <v>377</v>
      </c>
      <c r="C233" s="210" t="s">
        <v>377</v>
      </c>
      <c r="D233" s="228" t="s">
        <v>377</v>
      </c>
      <c r="E233" s="229"/>
      <c r="F233" s="229"/>
      <c r="G233" s="229"/>
      <c r="H233" s="229"/>
      <c r="I233" s="229"/>
      <c r="J233" s="229"/>
      <c r="K233" s="229"/>
      <c r="L233" s="229"/>
      <c r="M233" s="233"/>
      <c r="N233" s="221"/>
    </row>
    <row r="234" spans="1:14" x14ac:dyDescent="0.2">
      <c r="A234" s="216" t="s">
        <v>1170</v>
      </c>
      <c r="B234" s="217" t="s">
        <v>1171</v>
      </c>
      <c r="C234" s="210" t="s">
        <v>377</v>
      </c>
      <c r="D234" s="217" t="s">
        <v>1172</v>
      </c>
      <c r="E234" s="218"/>
      <c r="F234" s="218"/>
      <c r="G234" s="218"/>
      <c r="H234" s="218"/>
      <c r="I234" s="219" t="s">
        <v>2746</v>
      </c>
      <c r="J234" s="220"/>
      <c r="K234" s="219" t="s">
        <v>425</v>
      </c>
      <c r="L234" s="220"/>
      <c r="M234" s="231">
        <v>5227.54</v>
      </c>
      <c r="N234" s="221" t="str">
        <f>VLOOKUP(A234,[1]Bal032022!A:N,14,0)</f>
        <v>6.1.3.4</v>
      </c>
    </row>
    <row r="235" spans="1:14" x14ac:dyDescent="0.2">
      <c r="A235" s="222" t="s">
        <v>1174</v>
      </c>
      <c r="B235" s="223" t="s">
        <v>1175</v>
      </c>
      <c r="C235" s="210" t="s">
        <v>377</v>
      </c>
      <c r="D235" s="223" t="s">
        <v>1176</v>
      </c>
      <c r="E235" s="224"/>
      <c r="F235" s="224"/>
      <c r="G235" s="224"/>
      <c r="H235" s="224"/>
      <c r="I235" s="225" t="s">
        <v>2747</v>
      </c>
      <c r="J235" s="226"/>
      <c r="K235" s="225" t="s">
        <v>425</v>
      </c>
      <c r="L235" s="226"/>
      <c r="M235" s="235">
        <v>2295.56</v>
      </c>
      <c r="N235" s="221" t="e">
        <f>VLOOKUP(A235,[1]Bal032022!A:N,14,0)</f>
        <v>#N/A</v>
      </c>
    </row>
    <row r="236" spans="1:14" x14ac:dyDescent="0.2">
      <c r="A236" s="222" t="s">
        <v>2748</v>
      </c>
      <c r="B236" s="223" t="s">
        <v>2749</v>
      </c>
      <c r="C236" s="210" t="s">
        <v>377</v>
      </c>
      <c r="D236" s="223" t="s">
        <v>2750</v>
      </c>
      <c r="E236" s="224"/>
      <c r="F236" s="224"/>
      <c r="G236" s="224"/>
      <c r="H236" s="224"/>
      <c r="I236" s="225" t="s">
        <v>2751</v>
      </c>
      <c r="J236" s="226"/>
      <c r="K236" s="225" t="s">
        <v>425</v>
      </c>
      <c r="L236" s="226"/>
      <c r="M236" s="235">
        <v>2251.5300000000002</v>
      </c>
      <c r="N236" s="221" t="e">
        <f>VLOOKUP(A236,[1]Bal032022!A:N,14,0)</f>
        <v>#N/A</v>
      </c>
    </row>
    <row r="237" spans="1:14" x14ac:dyDescent="0.2">
      <c r="A237" s="222" t="s">
        <v>2752</v>
      </c>
      <c r="B237" s="223" t="s">
        <v>2753</v>
      </c>
      <c r="C237" s="210" t="s">
        <v>377</v>
      </c>
      <c r="D237" s="223" t="s">
        <v>2754</v>
      </c>
      <c r="E237" s="224"/>
      <c r="F237" s="224"/>
      <c r="G237" s="224"/>
      <c r="H237" s="224"/>
      <c r="I237" s="225" t="s">
        <v>2755</v>
      </c>
      <c r="J237" s="226"/>
      <c r="K237" s="225" t="s">
        <v>425</v>
      </c>
      <c r="L237" s="226"/>
      <c r="M237" s="235">
        <v>680.45</v>
      </c>
      <c r="N237" s="221" t="e">
        <f>VLOOKUP(A237,[1]Bal032022!A:N,14,0)</f>
        <v>#N/A</v>
      </c>
    </row>
    <row r="238" spans="1:14" x14ac:dyDescent="0.2">
      <c r="A238" s="227" t="s">
        <v>377</v>
      </c>
      <c r="B238" s="228" t="s">
        <v>377</v>
      </c>
      <c r="C238" s="210" t="s">
        <v>377</v>
      </c>
      <c r="D238" s="228" t="s">
        <v>377</v>
      </c>
      <c r="E238" s="229"/>
      <c r="F238" s="229"/>
      <c r="G238" s="229"/>
      <c r="H238" s="229"/>
      <c r="I238" s="229"/>
      <c r="J238" s="229"/>
      <c r="K238" s="229"/>
      <c r="L238" s="229"/>
      <c r="M238" s="233"/>
      <c r="N238" s="221"/>
    </row>
    <row r="239" spans="1:14" x14ac:dyDescent="0.2">
      <c r="A239" s="216" t="s">
        <v>1177</v>
      </c>
      <c r="B239" s="217" t="s">
        <v>1178</v>
      </c>
      <c r="C239" s="210" t="s">
        <v>377</v>
      </c>
      <c r="D239" s="217" t="s">
        <v>1179</v>
      </c>
      <c r="E239" s="218"/>
      <c r="F239" s="218"/>
      <c r="G239" s="218"/>
      <c r="H239" s="218"/>
      <c r="I239" s="219" t="s">
        <v>2756</v>
      </c>
      <c r="J239" s="220"/>
      <c r="K239" s="219" t="s">
        <v>425</v>
      </c>
      <c r="L239" s="220"/>
      <c r="M239" s="231">
        <v>7518.46</v>
      </c>
      <c r="N239" s="221" t="str">
        <f>VLOOKUP(A239,[1]Bal032022!A:N,14,0)</f>
        <v>6.1.3.5</v>
      </c>
    </row>
    <row r="240" spans="1:14" x14ac:dyDescent="0.2">
      <c r="A240" s="222" t="s">
        <v>2309</v>
      </c>
      <c r="B240" s="223" t="s">
        <v>2310</v>
      </c>
      <c r="C240" s="210" t="s">
        <v>377</v>
      </c>
      <c r="D240" s="223" t="s">
        <v>1495</v>
      </c>
      <c r="E240" s="224"/>
      <c r="F240" s="224"/>
      <c r="G240" s="224"/>
      <c r="H240" s="224"/>
      <c r="I240" s="225" t="s">
        <v>2757</v>
      </c>
      <c r="J240" s="226"/>
      <c r="K240" s="225" t="s">
        <v>425</v>
      </c>
      <c r="L240" s="226"/>
      <c r="M240" s="235">
        <v>4668</v>
      </c>
      <c r="N240" s="221">
        <f>VLOOKUP(A240,[1]Bal032022!A:N,14,0)</f>
        <v>0</v>
      </c>
    </row>
    <row r="241" spans="1:14" x14ac:dyDescent="0.2">
      <c r="A241" s="222" t="s">
        <v>1181</v>
      </c>
      <c r="B241" s="223" t="s">
        <v>1182</v>
      </c>
      <c r="C241" s="210" t="s">
        <v>377</v>
      </c>
      <c r="D241" s="223" t="s">
        <v>1183</v>
      </c>
      <c r="E241" s="224"/>
      <c r="F241" s="224"/>
      <c r="G241" s="224"/>
      <c r="H241" s="224"/>
      <c r="I241" s="225" t="s">
        <v>2758</v>
      </c>
      <c r="J241" s="226"/>
      <c r="K241" s="225" t="s">
        <v>425</v>
      </c>
      <c r="L241" s="226"/>
      <c r="M241" s="235">
        <v>2850.46</v>
      </c>
      <c r="N241" s="221" t="e">
        <f>VLOOKUP(A241,[1]Bal032022!A:N,14,0)</f>
        <v>#N/A</v>
      </c>
    </row>
    <row r="242" spans="1:14" x14ac:dyDescent="0.2">
      <c r="A242" s="227" t="s">
        <v>377</v>
      </c>
      <c r="B242" s="228" t="s">
        <v>377</v>
      </c>
      <c r="C242" s="210" t="s">
        <v>377</v>
      </c>
      <c r="D242" s="228" t="s">
        <v>377</v>
      </c>
      <c r="E242" s="229"/>
      <c r="F242" s="229"/>
      <c r="G242" s="229"/>
      <c r="H242" s="229"/>
      <c r="I242" s="229"/>
      <c r="J242" s="229"/>
      <c r="K242" s="229"/>
      <c r="L242" s="229"/>
      <c r="M242" s="233"/>
      <c r="N242" s="221"/>
    </row>
    <row r="243" spans="1:14" x14ac:dyDescent="0.2">
      <c r="A243" s="216" t="s">
        <v>1193</v>
      </c>
      <c r="B243" s="217" t="s">
        <v>1194</v>
      </c>
      <c r="C243" s="210" t="s">
        <v>377</v>
      </c>
      <c r="D243" s="217" t="s">
        <v>1195</v>
      </c>
      <c r="E243" s="218"/>
      <c r="F243" s="218"/>
      <c r="G243" s="218"/>
      <c r="H243" s="218"/>
      <c r="I243" s="219" t="s">
        <v>2759</v>
      </c>
      <c r="J243" s="220"/>
      <c r="K243" s="219" t="s">
        <v>2760</v>
      </c>
      <c r="L243" s="220"/>
      <c r="M243" s="231">
        <v>34318.67</v>
      </c>
      <c r="N243" s="221"/>
    </row>
    <row r="244" spans="1:14" x14ac:dyDescent="0.2">
      <c r="A244" s="222" t="s">
        <v>1197</v>
      </c>
      <c r="B244" s="223" t="s">
        <v>1198</v>
      </c>
      <c r="C244" s="210" t="s">
        <v>377</v>
      </c>
      <c r="D244" s="223" t="s">
        <v>1199</v>
      </c>
      <c r="E244" s="224"/>
      <c r="F244" s="224"/>
      <c r="G244" s="224"/>
      <c r="H244" s="224"/>
      <c r="I244" s="225" t="s">
        <v>2761</v>
      </c>
      <c r="J244" s="226"/>
      <c r="K244" s="225" t="s">
        <v>425</v>
      </c>
      <c r="L244" s="226"/>
      <c r="M244" s="235">
        <v>1187.45</v>
      </c>
      <c r="N244" s="221" t="s">
        <v>156</v>
      </c>
    </row>
    <row r="245" spans="1:14" x14ac:dyDescent="0.2">
      <c r="A245" s="222" t="s">
        <v>1201</v>
      </c>
      <c r="B245" s="223" t="s">
        <v>1202</v>
      </c>
      <c r="C245" s="210" t="s">
        <v>377</v>
      </c>
      <c r="D245" s="223" t="s">
        <v>1203</v>
      </c>
      <c r="E245" s="224"/>
      <c r="F245" s="224"/>
      <c r="G245" s="224"/>
      <c r="H245" s="224"/>
      <c r="I245" s="225" t="s">
        <v>2762</v>
      </c>
      <c r="J245" s="226"/>
      <c r="K245" s="225" t="s">
        <v>2763</v>
      </c>
      <c r="L245" s="226"/>
      <c r="M245" s="235">
        <v>25275.94</v>
      </c>
      <c r="N245" s="221" t="s">
        <v>156</v>
      </c>
    </row>
    <row r="246" spans="1:14" x14ac:dyDescent="0.2">
      <c r="A246" s="222" t="s">
        <v>1205</v>
      </c>
      <c r="B246" s="223" t="s">
        <v>1206</v>
      </c>
      <c r="C246" s="210" t="s">
        <v>377</v>
      </c>
      <c r="D246" s="223" t="s">
        <v>1207</v>
      </c>
      <c r="E246" s="224"/>
      <c r="F246" s="224"/>
      <c r="G246" s="224"/>
      <c r="H246" s="224"/>
      <c r="I246" s="225" t="s">
        <v>2621</v>
      </c>
      <c r="J246" s="226"/>
      <c r="K246" s="225" t="s">
        <v>1788</v>
      </c>
      <c r="L246" s="226"/>
      <c r="M246" s="235">
        <v>811.18</v>
      </c>
      <c r="N246" s="221" t="s">
        <v>156</v>
      </c>
    </row>
    <row r="247" spans="1:14" x14ac:dyDescent="0.2">
      <c r="A247" s="222" t="s">
        <v>1208</v>
      </c>
      <c r="B247" s="223" t="s">
        <v>1209</v>
      </c>
      <c r="C247" s="210" t="s">
        <v>377</v>
      </c>
      <c r="D247" s="223" t="s">
        <v>1210</v>
      </c>
      <c r="E247" s="224"/>
      <c r="F247" s="224"/>
      <c r="G247" s="224"/>
      <c r="H247" s="224"/>
      <c r="I247" s="225" t="s">
        <v>2764</v>
      </c>
      <c r="J247" s="226"/>
      <c r="K247" s="225" t="s">
        <v>425</v>
      </c>
      <c r="L247" s="226"/>
      <c r="M247" s="235">
        <v>3368.49</v>
      </c>
      <c r="N247" s="221" t="s">
        <v>158</v>
      </c>
    </row>
    <row r="248" spans="1:14" x14ac:dyDescent="0.2">
      <c r="A248" s="222" t="s">
        <v>1212</v>
      </c>
      <c r="B248" s="223" t="s">
        <v>1213</v>
      </c>
      <c r="C248" s="210" t="s">
        <v>377</v>
      </c>
      <c r="D248" s="223" t="s">
        <v>1214</v>
      </c>
      <c r="E248" s="224"/>
      <c r="F248" s="224"/>
      <c r="G248" s="224"/>
      <c r="H248" s="224"/>
      <c r="I248" s="225" t="s">
        <v>2765</v>
      </c>
      <c r="J248" s="226"/>
      <c r="K248" s="225" t="s">
        <v>425</v>
      </c>
      <c r="L248" s="226"/>
      <c r="M248" s="235">
        <v>848.51</v>
      </c>
      <c r="N248" s="221" t="s">
        <v>158</v>
      </c>
    </row>
    <row r="249" spans="1:14" x14ac:dyDescent="0.2">
      <c r="A249" s="222" t="s">
        <v>1216</v>
      </c>
      <c r="B249" s="223" t="s">
        <v>1217</v>
      </c>
      <c r="C249" s="210" t="s">
        <v>377</v>
      </c>
      <c r="D249" s="223" t="s">
        <v>1218</v>
      </c>
      <c r="E249" s="224"/>
      <c r="F249" s="224"/>
      <c r="G249" s="224"/>
      <c r="H249" s="224"/>
      <c r="I249" s="225" t="s">
        <v>2766</v>
      </c>
      <c r="J249" s="226"/>
      <c r="K249" s="225" t="s">
        <v>425</v>
      </c>
      <c r="L249" s="226"/>
      <c r="M249" s="235">
        <v>2827.1</v>
      </c>
      <c r="N249" s="221" t="s">
        <v>160</v>
      </c>
    </row>
    <row r="250" spans="1:14" x14ac:dyDescent="0.2">
      <c r="A250" s="227" t="s">
        <v>377</v>
      </c>
      <c r="B250" s="228" t="s">
        <v>377</v>
      </c>
      <c r="C250" s="210" t="s">
        <v>377</v>
      </c>
      <c r="D250" s="228" t="s">
        <v>377</v>
      </c>
      <c r="E250" s="229"/>
      <c r="F250" s="229"/>
      <c r="G250" s="229"/>
      <c r="H250" s="229"/>
      <c r="I250" s="229"/>
      <c r="J250" s="229"/>
      <c r="K250" s="229"/>
      <c r="L250" s="229"/>
      <c r="M250" s="233"/>
      <c r="N250" s="221"/>
    </row>
    <row r="251" spans="1:14" x14ac:dyDescent="0.2">
      <c r="A251" s="216" t="s">
        <v>1220</v>
      </c>
      <c r="B251" s="217" t="s">
        <v>1221</v>
      </c>
      <c r="C251" s="210" t="s">
        <v>377</v>
      </c>
      <c r="D251" s="217" t="s">
        <v>1222</v>
      </c>
      <c r="E251" s="218"/>
      <c r="F251" s="218"/>
      <c r="G251" s="218"/>
      <c r="H251" s="218"/>
      <c r="I251" s="219" t="s">
        <v>2767</v>
      </c>
      <c r="J251" s="220"/>
      <c r="K251" s="219" t="s">
        <v>425</v>
      </c>
      <c r="L251" s="220"/>
      <c r="M251" s="231">
        <v>9636</v>
      </c>
      <c r="N251" s="221" t="str">
        <f>VLOOKUP(A251,[1]Bal032022!A:N,14,0)</f>
        <v>6.1.3.7</v>
      </c>
    </row>
    <row r="252" spans="1:14" x14ac:dyDescent="0.2">
      <c r="A252" s="222" t="s">
        <v>2768</v>
      </c>
      <c r="B252" s="223" t="s">
        <v>2769</v>
      </c>
      <c r="C252" s="210" t="s">
        <v>377</v>
      </c>
      <c r="D252" s="223" t="s">
        <v>2770</v>
      </c>
      <c r="E252" s="224"/>
      <c r="F252" s="224"/>
      <c r="G252" s="224"/>
      <c r="H252" s="224"/>
      <c r="I252" s="225" t="s">
        <v>2771</v>
      </c>
      <c r="J252" s="226"/>
      <c r="K252" s="225" t="s">
        <v>425</v>
      </c>
      <c r="L252" s="226"/>
      <c r="M252" s="235">
        <v>208.39</v>
      </c>
      <c r="N252" s="221" t="e">
        <f>VLOOKUP(A252,[1]Bal032022!A:N,14,0)</f>
        <v>#N/A</v>
      </c>
    </row>
    <row r="253" spans="1:14" x14ac:dyDescent="0.2">
      <c r="A253" s="222" t="s">
        <v>2772</v>
      </c>
      <c r="B253" s="223" t="s">
        <v>2773</v>
      </c>
      <c r="C253" s="210" t="s">
        <v>377</v>
      </c>
      <c r="D253" s="223" t="s">
        <v>2774</v>
      </c>
      <c r="E253" s="224"/>
      <c r="F253" s="224"/>
      <c r="G253" s="224"/>
      <c r="H253" s="224"/>
      <c r="I253" s="225" t="s">
        <v>2775</v>
      </c>
      <c r="J253" s="226"/>
      <c r="K253" s="225" t="s">
        <v>425</v>
      </c>
      <c r="L253" s="226"/>
      <c r="M253" s="235">
        <v>185</v>
      </c>
      <c r="N253" s="221" t="e">
        <f>VLOOKUP(A253,[1]Bal032022!A:N,14,0)</f>
        <v>#N/A</v>
      </c>
    </row>
    <row r="254" spans="1:14" x14ac:dyDescent="0.2">
      <c r="A254" s="222" t="s">
        <v>2328</v>
      </c>
      <c r="B254" s="223" t="s">
        <v>2329</v>
      </c>
      <c r="C254" s="210" t="s">
        <v>377</v>
      </c>
      <c r="D254" s="223" t="s">
        <v>2330</v>
      </c>
      <c r="E254" s="224"/>
      <c r="F254" s="224"/>
      <c r="G254" s="224"/>
      <c r="H254" s="224"/>
      <c r="I254" s="225" t="s">
        <v>2776</v>
      </c>
      <c r="J254" s="226"/>
      <c r="K254" s="225" t="s">
        <v>425</v>
      </c>
      <c r="L254" s="226"/>
      <c r="M254" s="235">
        <v>600.29999999999995</v>
      </c>
      <c r="N254" s="221" t="e">
        <f>VLOOKUP(A254,[1]Bal032022!A:N,14,0)</f>
        <v>#N/A</v>
      </c>
    </row>
    <row r="255" spans="1:14" x14ac:dyDescent="0.2">
      <c r="A255" s="222" t="s">
        <v>1228</v>
      </c>
      <c r="B255" s="223" t="s">
        <v>1229</v>
      </c>
      <c r="C255" s="210" t="s">
        <v>377</v>
      </c>
      <c r="D255" s="223" t="s">
        <v>1230</v>
      </c>
      <c r="E255" s="224"/>
      <c r="F255" s="224"/>
      <c r="G255" s="224"/>
      <c r="H255" s="224"/>
      <c r="I255" s="225" t="s">
        <v>2777</v>
      </c>
      <c r="J255" s="226"/>
      <c r="K255" s="225" t="s">
        <v>425</v>
      </c>
      <c r="L255" s="226"/>
      <c r="M255" s="235">
        <v>1127</v>
      </c>
      <c r="N255" s="221" t="e">
        <f>VLOOKUP(A255,[1]Bal032022!A:N,14,0)</f>
        <v>#N/A</v>
      </c>
    </row>
    <row r="256" spans="1:14" x14ac:dyDescent="0.2">
      <c r="A256" s="222" t="s">
        <v>1919</v>
      </c>
      <c r="B256" s="223" t="s">
        <v>1920</v>
      </c>
      <c r="C256" s="210" t="s">
        <v>377</v>
      </c>
      <c r="D256" s="223" t="s">
        <v>1921</v>
      </c>
      <c r="E256" s="224"/>
      <c r="F256" s="224"/>
      <c r="G256" s="224"/>
      <c r="H256" s="224"/>
      <c r="I256" s="225" t="s">
        <v>2778</v>
      </c>
      <c r="J256" s="226"/>
      <c r="K256" s="225" t="s">
        <v>425</v>
      </c>
      <c r="L256" s="226"/>
      <c r="M256" s="235">
        <v>39</v>
      </c>
      <c r="N256" s="221" t="e">
        <f>VLOOKUP(A256,[1]Bal032022!A:N,14,0)</f>
        <v>#N/A</v>
      </c>
    </row>
    <row r="257" spans="1:14" x14ac:dyDescent="0.2">
      <c r="A257" s="222" t="s">
        <v>2333</v>
      </c>
      <c r="B257" s="223" t="s">
        <v>2334</v>
      </c>
      <c r="C257" s="210" t="s">
        <v>377</v>
      </c>
      <c r="D257" s="223" t="s">
        <v>2335</v>
      </c>
      <c r="E257" s="224"/>
      <c r="F257" s="224"/>
      <c r="G257" s="224"/>
      <c r="H257" s="224"/>
      <c r="I257" s="225" t="s">
        <v>2779</v>
      </c>
      <c r="J257" s="226"/>
      <c r="K257" s="225" t="s">
        <v>425</v>
      </c>
      <c r="L257" s="226"/>
      <c r="M257" s="235">
        <v>420.62</v>
      </c>
      <c r="N257" s="221" t="e">
        <f>VLOOKUP(A257,[1]Bal032022!A:N,14,0)</f>
        <v>#N/A</v>
      </c>
    </row>
    <row r="258" spans="1:14" x14ac:dyDescent="0.2">
      <c r="A258" s="222" t="s">
        <v>1236</v>
      </c>
      <c r="B258" s="223" t="s">
        <v>1237</v>
      </c>
      <c r="C258" s="210" t="s">
        <v>377</v>
      </c>
      <c r="D258" s="223" t="s">
        <v>1238</v>
      </c>
      <c r="E258" s="224"/>
      <c r="F258" s="224"/>
      <c r="G258" s="224"/>
      <c r="H258" s="224"/>
      <c r="I258" s="225" t="s">
        <v>2780</v>
      </c>
      <c r="J258" s="226"/>
      <c r="K258" s="225" t="s">
        <v>425</v>
      </c>
      <c r="L258" s="226"/>
      <c r="M258" s="235">
        <v>5855.69</v>
      </c>
      <c r="N258" s="221" t="e">
        <f>VLOOKUP(A258,[1]Bal032022!A:N,14,0)</f>
        <v>#N/A</v>
      </c>
    </row>
    <row r="259" spans="1:14" x14ac:dyDescent="0.2">
      <c r="A259" s="222" t="s">
        <v>1244</v>
      </c>
      <c r="B259" s="223" t="s">
        <v>1245</v>
      </c>
      <c r="C259" s="210" t="s">
        <v>377</v>
      </c>
      <c r="D259" s="223" t="s">
        <v>1246</v>
      </c>
      <c r="E259" s="224"/>
      <c r="F259" s="224"/>
      <c r="G259" s="224"/>
      <c r="H259" s="224"/>
      <c r="I259" s="225" t="s">
        <v>1247</v>
      </c>
      <c r="J259" s="226"/>
      <c r="K259" s="225" t="s">
        <v>425</v>
      </c>
      <c r="L259" s="226"/>
      <c r="M259" s="235">
        <v>1200</v>
      </c>
      <c r="N259" s="221">
        <f>VLOOKUP(A259,[1]Bal032022!A:N,14,0)</f>
        <v>0</v>
      </c>
    </row>
    <row r="260" spans="1:14" x14ac:dyDescent="0.2">
      <c r="A260" s="227" t="s">
        <v>377</v>
      </c>
      <c r="B260" s="228" t="s">
        <v>377</v>
      </c>
      <c r="C260" s="210" t="s">
        <v>377</v>
      </c>
      <c r="D260" s="228" t="s">
        <v>377</v>
      </c>
      <c r="E260" s="229"/>
      <c r="F260" s="229"/>
      <c r="G260" s="229"/>
      <c r="H260" s="229"/>
      <c r="I260" s="229"/>
      <c r="J260" s="229"/>
      <c r="K260" s="229"/>
      <c r="L260" s="229"/>
      <c r="M260" s="233"/>
      <c r="N260" s="221"/>
    </row>
    <row r="261" spans="1:14" x14ac:dyDescent="0.2">
      <c r="A261" s="216" t="s">
        <v>1248</v>
      </c>
      <c r="B261" s="217" t="s">
        <v>1249</v>
      </c>
      <c r="C261" s="210" t="s">
        <v>377</v>
      </c>
      <c r="D261" s="217" t="s">
        <v>1250</v>
      </c>
      <c r="E261" s="218"/>
      <c r="F261" s="218"/>
      <c r="G261" s="218"/>
      <c r="H261" s="218"/>
      <c r="I261" s="219" t="s">
        <v>2781</v>
      </c>
      <c r="J261" s="220"/>
      <c r="K261" s="219" t="s">
        <v>2782</v>
      </c>
      <c r="L261" s="220"/>
      <c r="M261" s="231">
        <v>1438.47</v>
      </c>
      <c r="N261" s="221" t="str">
        <f>VLOOKUP(A261,[1]Bal032022!A:N,14,0)</f>
        <v>6.1.3.8</v>
      </c>
    </row>
    <row r="262" spans="1:14" x14ac:dyDescent="0.2">
      <c r="A262" s="222" t="s">
        <v>1252</v>
      </c>
      <c r="B262" s="223" t="s">
        <v>1253</v>
      </c>
      <c r="C262" s="210" t="s">
        <v>377</v>
      </c>
      <c r="D262" s="223" t="s">
        <v>1254</v>
      </c>
      <c r="E262" s="224"/>
      <c r="F262" s="224"/>
      <c r="G262" s="224"/>
      <c r="H262" s="224"/>
      <c r="I262" s="225" t="s">
        <v>2781</v>
      </c>
      <c r="J262" s="226"/>
      <c r="K262" s="225" t="s">
        <v>2782</v>
      </c>
      <c r="L262" s="226"/>
      <c r="M262" s="235">
        <v>1438.47</v>
      </c>
      <c r="N262" s="221" t="e">
        <f>VLOOKUP(A262,[1]Bal032022!A:N,14,0)</f>
        <v>#N/A</v>
      </c>
    </row>
    <row r="263" spans="1:14" x14ac:dyDescent="0.2">
      <c r="A263" s="227" t="s">
        <v>377</v>
      </c>
      <c r="B263" s="228" t="s">
        <v>377</v>
      </c>
      <c r="C263" s="210" t="s">
        <v>377</v>
      </c>
      <c r="D263" s="228" t="s">
        <v>377</v>
      </c>
      <c r="E263" s="229"/>
      <c r="F263" s="229"/>
      <c r="G263" s="229"/>
      <c r="H263" s="229"/>
      <c r="I263" s="229"/>
      <c r="J263" s="229"/>
      <c r="K263" s="229"/>
      <c r="L263" s="229"/>
      <c r="M263" s="233"/>
      <c r="N263" s="221"/>
    </row>
    <row r="264" spans="1:14" x14ac:dyDescent="0.2">
      <c r="A264" s="216" t="s">
        <v>1255</v>
      </c>
      <c r="B264" s="217" t="s">
        <v>1256</v>
      </c>
      <c r="C264" s="210" t="s">
        <v>377</v>
      </c>
      <c r="D264" s="217" t="s">
        <v>1257</v>
      </c>
      <c r="E264" s="218"/>
      <c r="F264" s="218"/>
      <c r="G264" s="218"/>
      <c r="H264" s="218"/>
      <c r="I264" s="219" t="s">
        <v>2783</v>
      </c>
      <c r="J264" s="220"/>
      <c r="K264" s="219" t="s">
        <v>2784</v>
      </c>
      <c r="L264" s="220"/>
      <c r="M264" s="231">
        <v>-64275.199999999997</v>
      </c>
      <c r="N264" s="221" t="str">
        <f>VLOOKUP(A264,[1]Bal032022!A:N,14,0)</f>
        <v>6.1.3.7</v>
      </c>
    </row>
    <row r="265" spans="1:14" x14ac:dyDescent="0.2">
      <c r="A265" s="222" t="s">
        <v>1925</v>
      </c>
      <c r="B265" s="223" t="s">
        <v>1926</v>
      </c>
      <c r="C265" s="210" t="s">
        <v>377</v>
      </c>
      <c r="D265" s="223" t="s">
        <v>1745</v>
      </c>
      <c r="E265" s="224"/>
      <c r="F265" s="224"/>
      <c r="G265" s="224"/>
      <c r="H265" s="224"/>
      <c r="I265" s="225" t="s">
        <v>425</v>
      </c>
      <c r="J265" s="226"/>
      <c r="K265" s="225" t="s">
        <v>2784</v>
      </c>
      <c r="L265" s="226"/>
      <c r="M265" s="235">
        <v>-64554.38</v>
      </c>
      <c r="N265" s="221" t="e">
        <f>VLOOKUP(A265,[1]Bal032022!A:N,14,0)</f>
        <v>#N/A</v>
      </c>
    </row>
    <row r="266" spans="1:14" x14ac:dyDescent="0.2">
      <c r="A266" s="222" t="s">
        <v>1259</v>
      </c>
      <c r="B266" s="223" t="s">
        <v>1260</v>
      </c>
      <c r="C266" s="210" t="s">
        <v>377</v>
      </c>
      <c r="D266" s="223" t="s">
        <v>1261</v>
      </c>
      <c r="E266" s="224"/>
      <c r="F266" s="224"/>
      <c r="G266" s="224"/>
      <c r="H266" s="224"/>
      <c r="I266" s="225" t="s">
        <v>2783</v>
      </c>
      <c r="J266" s="226"/>
      <c r="K266" s="225" t="s">
        <v>425</v>
      </c>
      <c r="L266" s="226"/>
      <c r="M266" s="235">
        <v>279.18</v>
      </c>
      <c r="N266" s="221">
        <f>VLOOKUP(A266,[1]Bal032022!A:N,14,0)</f>
        <v>0</v>
      </c>
    </row>
    <row r="267" spans="1:14" x14ac:dyDescent="0.2">
      <c r="A267" s="227" t="s">
        <v>377</v>
      </c>
      <c r="B267" s="228" t="s">
        <v>377</v>
      </c>
      <c r="C267" s="210" t="s">
        <v>377</v>
      </c>
      <c r="D267" s="228" t="s">
        <v>377</v>
      </c>
      <c r="E267" s="229"/>
      <c r="F267" s="229"/>
      <c r="G267" s="229"/>
      <c r="H267" s="229"/>
      <c r="I267" s="229"/>
      <c r="J267" s="229"/>
      <c r="K267" s="229"/>
      <c r="L267" s="229"/>
      <c r="M267" s="233"/>
      <c r="N267" s="221"/>
    </row>
    <row r="268" spans="1:14" x14ac:dyDescent="0.2">
      <c r="A268" s="216" t="s">
        <v>1262</v>
      </c>
      <c r="B268" s="217" t="s">
        <v>1263</v>
      </c>
      <c r="C268" s="210" t="s">
        <v>377</v>
      </c>
      <c r="D268" s="217" t="s">
        <v>1264</v>
      </c>
      <c r="E268" s="218"/>
      <c r="F268" s="218"/>
      <c r="G268" s="218"/>
      <c r="H268" s="218"/>
      <c r="I268" s="219" t="s">
        <v>2785</v>
      </c>
      <c r="J268" s="220"/>
      <c r="K268" s="219" t="s">
        <v>425</v>
      </c>
      <c r="L268" s="220"/>
      <c r="M268" s="231">
        <v>130533.22</v>
      </c>
      <c r="N268" s="221">
        <f>VLOOKUP(A268,[1]Bal032022!A:N,14,0)</f>
        <v>0</v>
      </c>
    </row>
    <row r="269" spans="1:14" x14ac:dyDescent="0.2">
      <c r="A269" s="216" t="s">
        <v>1266</v>
      </c>
      <c r="B269" s="217" t="s">
        <v>1267</v>
      </c>
      <c r="C269" s="210" t="s">
        <v>377</v>
      </c>
      <c r="D269" s="217" t="s">
        <v>1264</v>
      </c>
      <c r="E269" s="218"/>
      <c r="F269" s="218"/>
      <c r="G269" s="218"/>
      <c r="H269" s="218"/>
      <c r="I269" s="219" t="s">
        <v>2785</v>
      </c>
      <c r="J269" s="220"/>
      <c r="K269" s="219" t="s">
        <v>425</v>
      </c>
      <c r="L269" s="220"/>
      <c r="M269" s="231">
        <v>130533.22</v>
      </c>
      <c r="N269" s="221">
        <f>VLOOKUP(A269,[1]Bal032022!A:N,14,0)</f>
        <v>0</v>
      </c>
    </row>
    <row r="270" spans="1:14" x14ac:dyDescent="0.2">
      <c r="A270" s="216" t="s">
        <v>1268</v>
      </c>
      <c r="B270" s="217" t="s">
        <v>1269</v>
      </c>
      <c r="C270" s="210" t="s">
        <v>377</v>
      </c>
      <c r="D270" s="217" t="s">
        <v>1264</v>
      </c>
      <c r="E270" s="218"/>
      <c r="F270" s="218"/>
      <c r="G270" s="218"/>
      <c r="H270" s="218"/>
      <c r="I270" s="219" t="s">
        <v>2785</v>
      </c>
      <c r="J270" s="220"/>
      <c r="K270" s="219" t="s">
        <v>425</v>
      </c>
      <c r="L270" s="220"/>
      <c r="M270" s="231">
        <v>130533.22</v>
      </c>
      <c r="N270" s="221">
        <f>VLOOKUP(A270,[1]Bal032022!A:N,14,0)</f>
        <v>0</v>
      </c>
    </row>
    <row r="271" spans="1:14" x14ac:dyDescent="0.2">
      <c r="A271" s="216" t="s">
        <v>1270</v>
      </c>
      <c r="B271" s="217" t="s">
        <v>1271</v>
      </c>
      <c r="C271" s="210" t="s">
        <v>377</v>
      </c>
      <c r="D271" s="217" t="s">
        <v>1272</v>
      </c>
      <c r="E271" s="218"/>
      <c r="F271" s="218"/>
      <c r="G271" s="218"/>
      <c r="H271" s="218"/>
      <c r="I271" s="219" t="s">
        <v>2786</v>
      </c>
      <c r="J271" s="220"/>
      <c r="K271" s="219" t="s">
        <v>425</v>
      </c>
      <c r="L271" s="220"/>
      <c r="M271" s="231">
        <v>120951.13</v>
      </c>
      <c r="N271" s="221" t="str">
        <f>VLOOKUP(A271,[1]Bal032022!A:N,14,0)</f>
        <v>6.1.4.1</v>
      </c>
    </row>
    <row r="272" spans="1:14" x14ac:dyDescent="0.2">
      <c r="A272" s="222" t="s">
        <v>1274</v>
      </c>
      <c r="B272" s="223" t="s">
        <v>1275</v>
      </c>
      <c r="C272" s="210" t="s">
        <v>377</v>
      </c>
      <c r="D272" s="223" t="s">
        <v>1276</v>
      </c>
      <c r="E272" s="224"/>
      <c r="F272" s="224"/>
      <c r="G272" s="224"/>
      <c r="H272" s="224"/>
      <c r="I272" s="225" t="s">
        <v>1277</v>
      </c>
      <c r="J272" s="226"/>
      <c r="K272" s="225" t="s">
        <v>425</v>
      </c>
      <c r="L272" s="226"/>
      <c r="M272" s="235">
        <v>490</v>
      </c>
      <c r="N272" s="221">
        <f>VLOOKUP(A272,[1]Bal032022!A:N,14,0)</f>
        <v>0</v>
      </c>
    </row>
    <row r="273" spans="1:14" x14ac:dyDescent="0.2">
      <c r="A273" s="222" t="s">
        <v>1278</v>
      </c>
      <c r="B273" s="223" t="s">
        <v>1279</v>
      </c>
      <c r="C273" s="210" t="s">
        <v>377</v>
      </c>
      <c r="D273" s="223" t="s">
        <v>1280</v>
      </c>
      <c r="E273" s="224"/>
      <c r="F273" s="224"/>
      <c r="G273" s="224"/>
      <c r="H273" s="224"/>
      <c r="I273" s="225" t="s">
        <v>2787</v>
      </c>
      <c r="J273" s="226"/>
      <c r="K273" s="225" t="s">
        <v>425</v>
      </c>
      <c r="L273" s="226"/>
      <c r="M273" s="235">
        <v>27014.15</v>
      </c>
      <c r="N273" s="221">
        <f>VLOOKUP(A273,[1]Bal032022!A:N,14,0)</f>
        <v>0</v>
      </c>
    </row>
    <row r="274" spans="1:14" x14ac:dyDescent="0.2">
      <c r="A274" s="222" t="s">
        <v>1934</v>
      </c>
      <c r="B274" s="223" t="s">
        <v>1935</v>
      </c>
      <c r="C274" s="210" t="s">
        <v>377</v>
      </c>
      <c r="D274" s="223" t="s">
        <v>1936</v>
      </c>
      <c r="E274" s="224"/>
      <c r="F274" s="224"/>
      <c r="G274" s="224"/>
      <c r="H274" s="224"/>
      <c r="I274" s="225" t="s">
        <v>2788</v>
      </c>
      <c r="J274" s="226"/>
      <c r="K274" s="225" t="s">
        <v>425</v>
      </c>
      <c r="L274" s="226"/>
      <c r="M274" s="235">
        <v>10599.9</v>
      </c>
      <c r="N274" s="221" t="e">
        <f>VLOOKUP(A274,[1]Bal032022!A:N,14,0)</f>
        <v>#N/A</v>
      </c>
    </row>
    <row r="275" spans="1:14" x14ac:dyDescent="0.2">
      <c r="A275" s="222" t="s">
        <v>1282</v>
      </c>
      <c r="B275" s="223" t="s">
        <v>1283</v>
      </c>
      <c r="C275" s="210" t="s">
        <v>377</v>
      </c>
      <c r="D275" s="223" t="s">
        <v>1284</v>
      </c>
      <c r="E275" s="224"/>
      <c r="F275" s="224"/>
      <c r="G275" s="224"/>
      <c r="H275" s="224"/>
      <c r="I275" s="225" t="s">
        <v>2789</v>
      </c>
      <c r="J275" s="226"/>
      <c r="K275" s="225" t="s">
        <v>425</v>
      </c>
      <c r="L275" s="226"/>
      <c r="M275" s="235">
        <v>31945</v>
      </c>
      <c r="N275" s="221" t="e">
        <f>VLOOKUP(A275,[1]Bal032022!A:N,14,0)</f>
        <v>#N/A</v>
      </c>
    </row>
    <row r="276" spans="1:14" x14ac:dyDescent="0.2">
      <c r="A276" s="222" t="s">
        <v>2790</v>
      </c>
      <c r="B276" s="223" t="s">
        <v>2791</v>
      </c>
      <c r="C276" s="210" t="s">
        <v>377</v>
      </c>
      <c r="D276" s="223" t="s">
        <v>2792</v>
      </c>
      <c r="E276" s="224"/>
      <c r="F276" s="224"/>
      <c r="G276" s="224"/>
      <c r="H276" s="224"/>
      <c r="I276" s="225" t="s">
        <v>2793</v>
      </c>
      <c r="J276" s="226"/>
      <c r="K276" s="225" t="s">
        <v>425</v>
      </c>
      <c r="L276" s="226"/>
      <c r="M276" s="235">
        <v>2315</v>
      </c>
      <c r="N276" s="221" t="e">
        <f>VLOOKUP(A276,[1]Bal032022!A:N,14,0)</f>
        <v>#N/A</v>
      </c>
    </row>
    <row r="277" spans="1:14" x14ac:dyDescent="0.2">
      <c r="A277" s="222" t="s">
        <v>1294</v>
      </c>
      <c r="B277" s="223" t="s">
        <v>1295</v>
      </c>
      <c r="C277" s="210" t="s">
        <v>377</v>
      </c>
      <c r="D277" s="223" t="s">
        <v>1296</v>
      </c>
      <c r="E277" s="224"/>
      <c r="F277" s="224"/>
      <c r="G277" s="224"/>
      <c r="H277" s="224"/>
      <c r="I277" s="225" t="s">
        <v>2794</v>
      </c>
      <c r="J277" s="226"/>
      <c r="K277" s="225" t="s">
        <v>425</v>
      </c>
      <c r="L277" s="226"/>
      <c r="M277" s="235">
        <v>2628.4</v>
      </c>
      <c r="N277" s="221">
        <f>VLOOKUP(A277,[1]Bal032022!A:N,14,0)</f>
        <v>0</v>
      </c>
    </row>
    <row r="278" spans="1:14" x14ac:dyDescent="0.2">
      <c r="A278" s="222" t="s">
        <v>1298</v>
      </c>
      <c r="B278" s="223" t="s">
        <v>1299</v>
      </c>
      <c r="C278" s="210" t="s">
        <v>377</v>
      </c>
      <c r="D278" s="223" t="s">
        <v>1300</v>
      </c>
      <c r="E278" s="224"/>
      <c r="F278" s="224"/>
      <c r="G278" s="224"/>
      <c r="H278" s="224"/>
      <c r="I278" s="225" t="s">
        <v>2795</v>
      </c>
      <c r="J278" s="226"/>
      <c r="K278" s="225" t="s">
        <v>425</v>
      </c>
      <c r="L278" s="226"/>
      <c r="M278" s="235">
        <v>9065.16</v>
      </c>
      <c r="N278" s="221">
        <f>VLOOKUP(A278,[1]Bal032022!A:N,14,0)</f>
        <v>0</v>
      </c>
    </row>
    <row r="279" spans="1:14" x14ac:dyDescent="0.2">
      <c r="A279" s="222" t="s">
        <v>1302</v>
      </c>
      <c r="B279" s="223" t="s">
        <v>1303</v>
      </c>
      <c r="C279" s="210" t="s">
        <v>377</v>
      </c>
      <c r="D279" s="223" t="s">
        <v>1304</v>
      </c>
      <c r="E279" s="224"/>
      <c r="F279" s="224"/>
      <c r="G279" s="224"/>
      <c r="H279" s="224"/>
      <c r="I279" s="225" t="s">
        <v>1305</v>
      </c>
      <c r="J279" s="226"/>
      <c r="K279" s="225" t="s">
        <v>425</v>
      </c>
      <c r="L279" s="226"/>
      <c r="M279" s="235">
        <v>390.5</v>
      </c>
      <c r="N279" s="221">
        <f>VLOOKUP(A279,[1]Bal032022!A:N,14,0)</f>
        <v>0</v>
      </c>
    </row>
    <row r="280" spans="1:14" x14ac:dyDescent="0.2">
      <c r="A280" s="222" t="s">
        <v>2796</v>
      </c>
      <c r="B280" s="223" t="s">
        <v>2797</v>
      </c>
      <c r="C280" s="210" t="s">
        <v>377</v>
      </c>
      <c r="D280" s="223" t="s">
        <v>2798</v>
      </c>
      <c r="E280" s="224"/>
      <c r="F280" s="224"/>
      <c r="G280" s="224"/>
      <c r="H280" s="224"/>
      <c r="I280" s="225" t="s">
        <v>2799</v>
      </c>
      <c r="J280" s="226"/>
      <c r="K280" s="225" t="s">
        <v>425</v>
      </c>
      <c r="L280" s="226"/>
      <c r="M280" s="235">
        <v>36503.019999999997</v>
      </c>
      <c r="N280" s="221" t="e">
        <f>VLOOKUP(A280,[1]Bal032022!A:N,14,0)</f>
        <v>#N/A</v>
      </c>
    </row>
    <row r="281" spans="1:14" x14ac:dyDescent="0.2">
      <c r="A281" s="227" t="s">
        <v>377</v>
      </c>
      <c r="B281" s="228" t="s">
        <v>377</v>
      </c>
      <c r="C281" s="210" t="s">
        <v>377</v>
      </c>
      <c r="D281" s="228" t="s">
        <v>377</v>
      </c>
      <c r="E281" s="229"/>
      <c r="F281" s="229"/>
      <c r="G281" s="229"/>
      <c r="H281" s="229"/>
      <c r="I281" s="229"/>
      <c r="J281" s="229"/>
      <c r="K281" s="229"/>
      <c r="L281" s="229"/>
      <c r="M281" s="233"/>
      <c r="N281" s="221"/>
    </row>
    <row r="282" spans="1:14" x14ac:dyDescent="0.2">
      <c r="A282" s="216" t="s">
        <v>1306</v>
      </c>
      <c r="B282" s="217" t="s">
        <v>1307</v>
      </c>
      <c r="C282" s="210" t="s">
        <v>377</v>
      </c>
      <c r="D282" s="217" t="s">
        <v>1308</v>
      </c>
      <c r="E282" s="218"/>
      <c r="F282" s="218"/>
      <c r="G282" s="218"/>
      <c r="H282" s="218"/>
      <c r="I282" s="219" t="s">
        <v>2452</v>
      </c>
      <c r="J282" s="220"/>
      <c r="K282" s="219" t="s">
        <v>425</v>
      </c>
      <c r="L282" s="220"/>
      <c r="M282" s="231">
        <v>4500</v>
      </c>
      <c r="N282" s="221" t="str">
        <f>VLOOKUP(A282,[1]Bal032022!A:N,14,0)</f>
        <v>6.1.4.2</v>
      </c>
    </row>
    <row r="283" spans="1:14" x14ac:dyDescent="0.2">
      <c r="A283" s="222" t="s">
        <v>1310</v>
      </c>
      <c r="B283" s="223" t="s">
        <v>1311</v>
      </c>
      <c r="C283" s="210" t="s">
        <v>377</v>
      </c>
      <c r="D283" s="223" t="s">
        <v>1308</v>
      </c>
      <c r="E283" s="224"/>
      <c r="F283" s="224"/>
      <c r="G283" s="224"/>
      <c r="H283" s="224"/>
      <c r="I283" s="225" t="s">
        <v>2452</v>
      </c>
      <c r="J283" s="226"/>
      <c r="K283" s="225" t="s">
        <v>425</v>
      </c>
      <c r="L283" s="226"/>
      <c r="M283" s="235">
        <v>4500</v>
      </c>
      <c r="N283" s="221" t="e">
        <f>VLOOKUP(A283,[1]Bal032022!A:N,14,0)</f>
        <v>#N/A</v>
      </c>
    </row>
    <row r="284" spans="1:14" x14ac:dyDescent="0.2">
      <c r="A284" s="227" t="s">
        <v>377</v>
      </c>
      <c r="B284" s="228" t="s">
        <v>377</v>
      </c>
      <c r="C284" s="210" t="s">
        <v>377</v>
      </c>
      <c r="D284" s="228" t="s">
        <v>377</v>
      </c>
      <c r="E284" s="229"/>
      <c r="F284" s="229"/>
      <c r="G284" s="229"/>
      <c r="H284" s="229"/>
      <c r="I284" s="229"/>
      <c r="J284" s="229"/>
      <c r="K284" s="229"/>
      <c r="L284" s="229"/>
      <c r="M284" s="233"/>
      <c r="N284" s="221"/>
    </row>
    <row r="285" spans="1:14" x14ac:dyDescent="0.2">
      <c r="A285" s="216" t="s">
        <v>1312</v>
      </c>
      <c r="B285" s="217" t="s">
        <v>1313</v>
      </c>
      <c r="C285" s="210" t="s">
        <v>377</v>
      </c>
      <c r="D285" s="217" t="s">
        <v>1314</v>
      </c>
      <c r="E285" s="218"/>
      <c r="F285" s="218"/>
      <c r="G285" s="218"/>
      <c r="H285" s="218"/>
      <c r="I285" s="219" t="s">
        <v>2800</v>
      </c>
      <c r="J285" s="220"/>
      <c r="K285" s="219" t="s">
        <v>425</v>
      </c>
      <c r="L285" s="220"/>
      <c r="M285" s="231">
        <v>5082.09</v>
      </c>
      <c r="N285" s="221" t="str">
        <f>VLOOKUP(A285,[1]Bal032022!A:N,14,0)</f>
        <v>6.1.4.4</v>
      </c>
    </row>
    <row r="286" spans="1:14" x14ac:dyDescent="0.2">
      <c r="A286" s="222" t="s">
        <v>1316</v>
      </c>
      <c r="B286" s="223" t="s">
        <v>1317</v>
      </c>
      <c r="C286" s="210" t="s">
        <v>377</v>
      </c>
      <c r="D286" s="223" t="s">
        <v>1318</v>
      </c>
      <c r="E286" s="224"/>
      <c r="F286" s="224"/>
      <c r="G286" s="224"/>
      <c r="H286" s="224"/>
      <c r="I286" s="225" t="s">
        <v>2800</v>
      </c>
      <c r="J286" s="226"/>
      <c r="K286" s="225" t="s">
        <v>425</v>
      </c>
      <c r="L286" s="226"/>
      <c r="M286" s="235">
        <v>5082.09</v>
      </c>
      <c r="N286" s="221">
        <f>VLOOKUP(A286,[1]Bal032022!A:N,14,0)</f>
        <v>0</v>
      </c>
    </row>
    <row r="287" spans="1:14" x14ac:dyDescent="0.2">
      <c r="A287" s="227" t="s">
        <v>377</v>
      </c>
      <c r="B287" s="228" t="s">
        <v>377</v>
      </c>
      <c r="C287" s="210" t="s">
        <v>377</v>
      </c>
      <c r="D287" s="228" t="s">
        <v>377</v>
      </c>
      <c r="E287" s="229"/>
      <c r="F287" s="229"/>
      <c r="G287" s="229"/>
      <c r="H287" s="229"/>
      <c r="I287" s="229"/>
      <c r="J287" s="229"/>
      <c r="K287" s="229"/>
      <c r="L287" s="229"/>
      <c r="M287" s="233"/>
      <c r="N287" s="221"/>
    </row>
    <row r="288" spans="1:14" x14ac:dyDescent="0.2">
      <c r="A288" s="216" t="s">
        <v>1319</v>
      </c>
      <c r="B288" s="217" t="s">
        <v>1320</v>
      </c>
      <c r="C288" s="210" t="s">
        <v>377</v>
      </c>
      <c r="D288" s="217" t="s">
        <v>1321</v>
      </c>
      <c r="E288" s="218"/>
      <c r="F288" s="218"/>
      <c r="G288" s="218"/>
      <c r="H288" s="218"/>
      <c r="I288" s="219" t="s">
        <v>2801</v>
      </c>
      <c r="J288" s="220"/>
      <c r="K288" s="219" t="s">
        <v>425</v>
      </c>
      <c r="L288" s="220"/>
      <c r="M288" s="231">
        <v>10212.959999999999</v>
      </c>
      <c r="N288" s="221">
        <f>VLOOKUP(A288,[1]Bal032022!A:N,14,0)</f>
        <v>0</v>
      </c>
    </row>
    <row r="289" spans="1:14" x14ac:dyDescent="0.2">
      <c r="A289" s="216" t="s">
        <v>1324</v>
      </c>
      <c r="B289" s="217" t="s">
        <v>1325</v>
      </c>
      <c r="C289" s="210" t="s">
        <v>377</v>
      </c>
      <c r="D289" s="217" t="s">
        <v>1321</v>
      </c>
      <c r="E289" s="218"/>
      <c r="F289" s="218"/>
      <c r="G289" s="218"/>
      <c r="H289" s="218"/>
      <c r="I289" s="219" t="s">
        <v>2801</v>
      </c>
      <c r="J289" s="220"/>
      <c r="K289" s="219" t="s">
        <v>425</v>
      </c>
      <c r="L289" s="220"/>
      <c r="M289" s="231">
        <v>10212.959999999999</v>
      </c>
      <c r="N289" s="221">
        <f>VLOOKUP(A289,[1]Bal032022!A:N,14,0)</f>
        <v>0</v>
      </c>
    </row>
    <row r="290" spans="1:14" x14ac:dyDescent="0.2">
      <c r="A290" s="216" t="s">
        <v>1326</v>
      </c>
      <c r="B290" s="217" t="s">
        <v>1327</v>
      </c>
      <c r="C290" s="210" t="s">
        <v>377</v>
      </c>
      <c r="D290" s="217" t="s">
        <v>1321</v>
      </c>
      <c r="E290" s="218"/>
      <c r="F290" s="218"/>
      <c r="G290" s="218"/>
      <c r="H290" s="218"/>
      <c r="I290" s="219" t="s">
        <v>2801</v>
      </c>
      <c r="J290" s="220"/>
      <c r="K290" s="219" t="s">
        <v>425</v>
      </c>
      <c r="L290" s="220"/>
      <c r="M290" s="231">
        <v>10212.959999999999</v>
      </c>
      <c r="N290" s="221">
        <f>VLOOKUP(A290,[1]Bal032022!A:N,14,0)</f>
        <v>0</v>
      </c>
    </row>
    <row r="291" spans="1:14" x14ac:dyDescent="0.2">
      <c r="A291" s="216" t="s">
        <v>1328</v>
      </c>
      <c r="B291" s="217" t="s">
        <v>1329</v>
      </c>
      <c r="C291" s="210" t="s">
        <v>377</v>
      </c>
      <c r="D291" s="217" t="s">
        <v>1330</v>
      </c>
      <c r="E291" s="218"/>
      <c r="F291" s="218"/>
      <c r="G291" s="218"/>
      <c r="H291" s="218"/>
      <c r="I291" s="219" t="s">
        <v>2802</v>
      </c>
      <c r="J291" s="220"/>
      <c r="K291" s="219" t="s">
        <v>425</v>
      </c>
      <c r="L291" s="220"/>
      <c r="M291" s="231">
        <v>8832</v>
      </c>
      <c r="N291" s="221" t="s">
        <v>200</v>
      </c>
    </row>
    <row r="292" spans="1:14" x14ac:dyDescent="0.2">
      <c r="A292" s="222" t="s">
        <v>2803</v>
      </c>
      <c r="B292" s="223" t="s">
        <v>2804</v>
      </c>
      <c r="C292" s="210" t="s">
        <v>377</v>
      </c>
      <c r="D292" s="223" t="s">
        <v>2805</v>
      </c>
      <c r="E292" s="224"/>
      <c r="F292" s="224"/>
      <c r="G292" s="224"/>
      <c r="H292" s="224"/>
      <c r="I292" s="225" t="s">
        <v>2806</v>
      </c>
      <c r="J292" s="226"/>
      <c r="K292" s="225" t="s">
        <v>425</v>
      </c>
      <c r="L292" s="226"/>
      <c r="M292" s="235">
        <v>4800</v>
      </c>
      <c r="N292" s="221" t="e">
        <f>VLOOKUP(A292,[1]Bal032022!A:N,14,0)</f>
        <v>#N/A</v>
      </c>
    </row>
    <row r="293" spans="1:14" x14ac:dyDescent="0.2">
      <c r="A293" s="222" t="s">
        <v>1340</v>
      </c>
      <c r="B293" s="223" t="s">
        <v>1341</v>
      </c>
      <c r="C293" s="210" t="s">
        <v>377</v>
      </c>
      <c r="D293" s="223" t="s">
        <v>1342</v>
      </c>
      <c r="E293" s="224"/>
      <c r="F293" s="224"/>
      <c r="G293" s="224"/>
      <c r="H293" s="224"/>
      <c r="I293" s="225" t="s">
        <v>1343</v>
      </c>
      <c r="J293" s="226"/>
      <c r="K293" s="225" t="s">
        <v>425</v>
      </c>
      <c r="L293" s="226"/>
      <c r="M293" s="235">
        <v>4032</v>
      </c>
      <c r="N293" s="221" t="e">
        <f>VLOOKUP(A293,[1]Bal032022!A:N,14,0)</f>
        <v>#N/A</v>
      </c>
    </row>
    <row r="294" spans="1:14" x14ac:dyDescent="0.2">
      <c r="A294" s="227" t="s">
        <v>377</v>
      </c>
      <c r="B294" s="228" t="s">
        <v>377</v>
      </c>
      <c r="C294" s="210" t="s">
        <v>377</v>
      </c>
      <c r="D294" s="228" t="s">
        <v>377</v>
      </c>
      <c r="E294" s="229"/>
      <c r="F294" s="229"/>
      <c r="G294" s="229"/>
      <c r="H294" s="229"/>
      <c r="I294" s="229"/>
      <c r="J294" s="229"/>
      <c r="K294" s="229"/>
      <c r="L294" s="229"/>
      <c r="M294" s="233"/>
      <c r="N294" s="221"/>
    </row>
    <row r="295" spans="1:14" x14ac:dyDescent="0.2">
      <c r="A295" s="216" t="s">
        <v>1344</v>
      </c>
      <c r="B295" s="217" t="s">
        <v>1345</v>
      </c>
      <c r="C295" s="210" t="s">
        <v>377</v>
      </c>
      <c r="D295" s="217" t="s">
        <v>1346</v>
      </c>
      <c r="E295" s="218"/>
      <c r="F295" s="218"/>
      <c r="G295" s="218"/>
      <c r="H295" s="218"/>
      <c r="I295" s="219" t="s">
        <v>1347</v>
      </c>
      <c r="J295" s="220"/>
      <c r="K295" s="219" t="s">
        <v>425</v>
      </c>
      <c r="L295" s="220"/>
      <c r="M295" s="231">
        <v>1380.96</v>
      </c>
      <c r="N295" s="221" t="str">
        <f>VLOOKUP(A295,[1]Bal032022!A:N,14,0)</f>
        <v>6.1.5.1.11</v>
      </c>
    </row>
    <row r="296" spans="1:14" x14ac:dyDescent="0.2">
      <c r="A296" s="222" t="s">
        <v>1348</v>
      </c>
      <c r="B296" s="223" t="s">
        <v>1349</v>
      </c>
      <c r="C296" s="210" t="s">
        <v>377</v>
      </c>
      <c r="D296" s="223" t="s">
        <v>1350</v>
      </c>
      <c r="E296" s="224"/>
      <c r="F296" s="224"/>
      <c r="G296" s="224"/>
      <c r="H296" s="224"/>
      <c r="I296" s="225" t="s">
        <v>1347</v>
      </c>
      <c r="J296" s="226"/>
      <c r="K296" s="225" t="s">
        <v>425</v>
      </c>
      <c r="L296" s="226"/>
      <c r="M296" s="235">
        <v>1380.96</v>
      </c>
      <c r="N296" s="221">
        <f>VLOOKUP(A296,[1]Bal032022!A:N,14,0)</f>
        <v>0</v>
      </c>
    </row>
    <row r="297" spans="1:14" x14ac:dyDescent="0.2">
      <c r="A297" s="227" t="s">
        <v>377</v>
      </c>
      <c r="B297" s="228" t="s">
        <v>377</v>
      </c>
      <c r="C297" s="210" t="s">
        <v>377</v>
      </c>
      <c r="D297" s="228" t="s">
        <v>377</v>
      </c>
      <c r="E297" s="229"/>
      <c r="F297" s="229"/>
      <c r="G297" s="229"/>
      <c r="H297" s="229"/>
      <c r="I297" s="229"/>
      <c r="J297" s="229"/>
      <c r="K297" s="229"/>
      <c r="L297" s="229"/>
      <c r="M297" s="233"/>
      <c r="N297" s="221"/>
    </row>
    <row r="298" spans="1:14" x14ac:dyDescent="0.2">
      <c r="A298" s="216" t="s">
        <v>1351</v>
      </c>
      <c r="B298" s="217" t="s">
        <v>1352</v>
      </c>
      <c r="C298" s="210" t="s">
        <v>377</v>
      </c>
      <c r="D298" s="217" t="s">
        <v>1353</v>
      </c>
      <c r="E298" s="218"/>
      <c r="F298" s="218"/>
      <c r="G298" s="218"/>
      <c r="H298" s="218"/>
      <c r="I298" s="370">
        <f>155330.38</f>
        <v>155330.38</v>
      </c>
      <c r="J298" s="220"/>
      <c r="K298" s="219" t="s">
        <v>425</v>
      </c>
      <c r="L298" s="220"/>
      <c r="M298" s="231">
        <f>155330.38+8000</f>
        <v>163330.38</v>
      </c>
      <c r="N298" s="221">
        <f>VLOOKUP(A298,[1]Bal032022!A:N,14,0)</f>
        <v>0</v>
      </c>
    </row>
    <row r="299" spans="1:14" x14ac:dyDescent="0.2">
      <c r="A299" s="216" t="s">
        <v>1355</v>
      </c>
      <c r="B299" s="217" t="s">
        <v>1356</v>
      </c>
      <c r="C299" s="210" t="s">
        <v>377</v>
      </c>
      <c r="D299" s="217" t="s">
        <v>1353</v>
      </c>
      <c r="E299" s="218"/>
      <c r="F299" s="218"/>
      <c r="G299" s="218"/>
      <c r="H299" s="218"/>
      <c r="I299" s="219" t="s">
        <v>2807</v>
      </c>
      <c r="J299" s="220"/>
      <c r="K299" s="219" t="s">
        <v>425</v>
      </c>
      <c r="L299" s="220"/>
      <c r="M299" s="231">
        <v>155330.38</v>
      </c>
      <c r="N299" s="221">
        <f>VLOOKUP(A299,[1]Bal032022!A:N,14,0)</f>
        <v>0</v>
      </c>
    </row>
    <row r="300" spans="1:14" x14ac:dyDescent="0.2">
      <c r="A300" s="216" t="s">
        <v>1357</v>
      </c>
      <c r="B300" s="217" t="s">
        <v>1358</v>
      </c>
      <c r="C300" s="210" t="s">
        <v>377</v>
      </c>
      <c r="D300" s="217" t="s">
        <v>1353</v>
      </c>
      <c r="E300" s="218"/>
      <c r="F300" s="218"/>
      <c r="G300" s="218"/>
      <c r="H300" s="218"/>
      <c r="I300" s="219" t="s">
        <v>2807</v>
      </c>
      <c r="J300" s="220"/>
      <c r="K300" s="219" t="s">
        <v>425</v>
      </c>
      <c r="L300" s="220"/>
      <c r="M300" s="231">
        <v>155330.38</v>
      </c>
      <c r="N300" s="221">
        <f>VLOOKUP(A300,[1]Bal032022!A:N,14,0)</f>
        <v>0</v>
      </c>
    </row>
    <row r="301" spans="1:14" x14ac:dyDescent="0.2">
      <c r="A301" s="216" t="s">
        <v>1359</v>
      </c>
      <c r="B301" s="217" t="s">
        <v>1360</v>
      </c>
      <c r="C301" s="210" t="s">
        <v>377</v>
      </c>
      <c r="D301" s="217" t="s">
        <v>1361</v>
      </c>
      <c r="E301" s="218"/>
      <c r="F301" s="218"/>
      <c r="G301" s="218"/>
      <c r="H301" s="218"/>
      <c r="I301" s="219" t="s">
        <v>2808</v>
      </c>
      <c r="J301" s="220"/>
      <c r="K301" s="219" t="s">
        <v>425</v>
      </c>
      <c r="L301" s="220"/>
      <c r="M301" s="231">
        <v>67807</v>
      </c>
      <c r="N301" s="221" t="s">
        <v>222</v>
      </c>
    </row>
    <row r="302" spans="1:14" x14ac:dyDescent="0.2">
      <c r="A302" s="222" t="s">
        <v>1363</v>
      </c>
      <c r="B302" s="223" t="s">
        <v>1364</v>
      </c>
      <c r="C302" s="210" t="s">
        <v>377</v>
      </c>
      <c r="D302" s="223" t="s">
        <v>1365</v>
      </c>
      <c r="E302" s="224"/>
      <c r="F302" s="224"/>
      <c r="G302" s="224"/>
      <c r="H302" s="224"/>
      <c r="I302" s="225" t="s">
        <v>2808</v>
      </c>
      <c r="J302" s="226"/>
      <c r="K302" s="225" t="s">
        <v>425</v>
      </c>
      <c r="L302" s="226"/>
      <c r="M302" s="235">
        <v>67807</v>
      </c>
      <c r="N302" s="221" t="e">
        <f>VLOOKUP(A302,[1]Bal032022!A:N,14,0)</f>
        <v>#N/A</v>
      </c>
    </row>
    <row r="303" spans="1:14" x14ac:dyDescent="0.2">
      <c r="A303" s="227" t="s">
        <v>377</v>
      </c>
      <c r="B303" s="228" t="s">
        <v>377</v>
      </c>
      <c r="C303" s="210" t="s">
        <v>377</v>
      </c>
      <c r="D303" s="228" t="s">
        <v>377</v>
      </c>
      <c r="E303" s="229"/>
      <c r="F303" s="229"/>
      <c r="G303" s="229"/>
      <c r="H303" s="229"/>
      <c r="I303" s="229"/>
      <c r="J303" s="229"/>
      <c r="K303" s="229"/>
      <c r="L303" s="229"/>
      <c r="M303" s="233"/>
      <c r="N303" s="221"/>
    </row>
    <row r="304" spans="1:14" x14ac:dyDescent="0.2">
      <c r="A304" s="216" t="s">
        <v>1366</v>
      </c>
      <c r="B304" s="217" t="s">
        <v>1367</v>
      </c>
      <c r="C304" s="210" t="s">
        <v>377</v>
      </c>
      <c r="D304" s="217" t="s">
        <v>1368</v>
      </c>
      <c r="E304" s="218"/>
      <c r="F304" s="218"/>
      <c r="G304" s="218"/>
      <c r="H304" s="218"/>
      <c r="I304" s="239">
        <f>9523.38+8000</f>
        <v>17523.379999999997</v>
      </c>
      <c r="J304" s="220"/>
      <c r="K304" s="219" t="s">
        <v>425</v>
      </c>
      <c r="L304" s="220"/>
      <c r="M304" s="231">
        <f>9523.38+8000</f>
        <v>17523.379999999997</v>
      </c>
      <c r="N304" s="221" t="str">
        <f>VLOOKUP(A304,[1]Bal032022!A:N,14,0)</f>
        <v>6.1.5.2.1</v>
      </c>
    </row>
    <row r="305" spans="1:14" x14ac:dyDescent="0.2">
      <c r="A305" s="222" t="s">
        <v>1947</v>
      </c>
      <c r="B305" s="223" t="s">
        <v>1948</v>
      </c>
      <c r="C305" s="210" t="s">
        <v>377</v>
      </c>
      <c r="D305" s="223" t="s">
        <v>1949</v>
      </c>
      <c r="E305" s="224"/>
      <c r="F305" s="224"/>
      <c r="G305" s="224"/>
      <c r="H305" s="224"/>
      <c r="I305" s="240">
        <v>9523.3799999999992</v>
      </c>
      <c r="J305" s="226"/>
      <c r="K305" s="225" t="s">
        <v>425</v>
      </c>
      <c r="L305" s="226"/>
      <c r="M305" s="235">
        <v>9523.3799999999992</v>
      </c>
      <c r="N305" s="221" t="e">
        <f>VLOOKUP(A305,[1]Bal032022!A:N,14,0)</f>
        <v>#N/A</v>
      </c>
    </row>
    <row r="306" spans="1:14" x14ac:dyDescent="0.2">
      <c r="A306" s="227" t="s">
        <v>377</v>
      </c>
      <c r="B306" s="228" t="s">
        <v>377</v>
      </c>
      <c r="C306" s="210" t="s">
        <v>377</v>
      </c>
      <c r="D306" s="228" t="s">
        <v>377</v>
      </c>
      <c r="E306" s="229"/>
      <c r="F306" s="229"/>
      <c r="G306" s="229"/>
      <c r="H306" s="229"/>
      <c r="I306" s="229"/>
      <c r="J306" s="229"/>
      <c r="K306" s="229"/>
      <c r="L306" s="229"/>
      <c r="M306" s="233"/>
      <c r="N306" s="221"/>
    </row>
    <row r="307" spans="1:14" x14ac:dyDescent="0.2">
      <c r="A307" s="216" t="s">
        <v>1952</v>
      </c>
      <c r="B307" s="217" t="s">
        <v>1953</v>
      </c>
      <c r="C307" s="210" t="s">
        <v>377</v>
      </c>
      <c r="D307" s="217" t="s">
        <v>1954</v>
      </c>
      <c r="E307" s="218"/>
      <c r="F307" s="218"/>
      <c r="G307" s="218"/>
      <c r="H307" s="218"/>
      <c r="I307" s="219" t="s">
        <v>2809</v>
      </c>
      <c r="J307" s="220"/>
      <c r="K307" s="219" t="s">
        <v>425</v>
      </c>
      <c r="L307" s="220"/>
      <c r="M307" s="231">
        <v>78000</v>
      </c>
      <c r="N307" s="221" t="s">
        <v>218</v>
      </c>
    </row>
    <row r="308" spans="1:14" x14ac:dyDescent="0.2">
      <c r="A308" s="222" t="s">
        <v>2378</v>
      </c>
      <c r="B308" s="223" t="s">
        <v>2379</v>
      </c>
      <c r="C308" s="210" t="s">
        <v>377</v>
      </c>
      <c r="D308" s="223" t="s">
        <v>2380</v>
      </c>
      <c r="E308" s="224"/>
      <c r="F308" s="224"/>
      <c r="G308" s="224"/>
      <c r="H308" s="224"/>
      <c r="I308" s="225" t="s">
        <v>2809</v>
      </c>
      <c r="J308" s="226"/>
      <c r="K308" s="225" t="s">
        <v>425</v>
      </c>
      <c r="L308" s="226"/>
      <c r="M308" s="235">
        <v>78000</v>
      </c>
      <c r="N308" s="221" t="e">
        <f>VLOOKUP(A308,[1]Bal032022!A:N,14,0)</f>
        <v>#N/A</v>
      </c>
    </row>
    <row r="309" spans="1:14" x14ac:dyDescent="0.2">
      <c r="A309" s="227" t="s">
        <v>377</v>
      </c>
      <c r="B309" s="228" t="s">
        <v>377</v>
      </c>
      <c r="C309" s="210" t="s">
        <v>377</v>
      </c>
      <c r="D309" s="228" t="s">
        <v>377</v>
      </c>
      <c r="E309" s="229"/>
      <c r="F309" s="229"/>
      <c r="G309" s="229"/>
      <c r="H309" s="229"/>
      <c r="I309" s="229"/>
      <c r="J309" s="229"/>
      <c r="K309" s="229"/>
      <c r="L309" s="229"/>
      <c r="M309" s="233"/>
      <c r="N309" s="221"/>
    </row>
    <row r="310" spans="1:14" x14ac:dyDescent="0.2">
      <c r="A310" s="216" t="s">
        <v>1378</v>
      </c>
      <c r="B310" s="217" t="s">
        <v>1379</v>
      </c>
      <c r="C310" s="210" t="s">
        <v>377</v>
      </c>
      <c r="D310" s="217" t="s">
        <v>1380</v>
      </c>
      <c r="E310" s="218"/>
      <c r="F310" s="218"/>
      <c r="G310" s="218"/>
      <c r="H310" s="218"/>
      <c r="I310" s="219" t="s">
        <v>2810</v>
      </c>
      <c r="J310" s="220"/>
      <c r="K310" s="219" t="s">
        <v>2811</v>
      </c>
      <c r="L310" s="220"/>
      <c r="M310" s="231">
        <v>-3697.6</v>
      </c>
      <c r="N310" s="221" t="e">
        <f>VLOOKUP(A310,[1]Bal032022!A:N,14,0)</f>
        <v>#N/A</v>
      </c>
    </row>
    <row r="311" spans="1:14" x14ac:dyDescent="0.2">
      <c r="A311" s="216" t="s">
        <v>1382</v>
      </c>
      <c r="B311" s="217" t="s">
        <v>1383</v>
      </c>
      <c r="C311" s="210" t="s">
        <v>377</v>
      </c>
      <c r="D311" s="217" t="s">
        <v>1384</v>
      </c>
      <c r="E311" s="218"/>
      <c r="F311" s="218"/>
      <c r="G311" s="218"/>
      <c r="H311" s="218"/>
      <c r="I311" s="219" t="s">
        <v>2810</v>
      </c>
      <c r="J311" s="220"/>
      <c r="K311" s="219" t="s">
        <v>2811</v>
      </c>
      <c r="L311" s="220"/>
      <c r="M311" s="231">
        <v>-3697.6</v>
      </c>
      <c r="N311" s="221" t="e">
        <f>VLOOKUP(A311,[1]Bal032022!A:N,14,0)</f>
        <v>#N/A</v>
      </c>
    </row>
    <row r="312" spans="1:14" x14ac:dyDescent="0.2">
      <c r="A312" s="216" t="s">
        <v>1385</v>
      </c>
      <c r="B312" s="217" t="s">
        <v>1386</v>
      </c>
      <c r="C312" s="210" t="s">
        <v>377</v>
      </c>
      <c r="D312" s="217" t="s">
        <v>1384</v>
      </c>
      <c r="E312" s="218"/>
      <c r="F312" s="218"/>
      <c r="G312" s="218"/>
      <c r="H312" s="218"/>
      <c r="I312" s="219" t="s">
        <v>2810</v>
      </c>
      <c r="J312" s="220"/>
      <c r="K312" s="219" t="s">
        <v>2811</v>
      </c>
      <c r="L312" s="220"/>
      <c r="M312" s="231">
        <v>-3697.6</v>
      </c>
      <c r="N312" s="221" t="e">
        <f>VLOOKUP(A312,[1]Bal032022!A:N,14,0)</f>
        <v>#N/A</v>
      </c>
    </row>
    <row r="313" spans="1:14" x14ac:dyDescent="0.2">
      <c r="A313" s="216" t="s">
        <v>1387</v>
      </c>
      <c r="B313" s="217" t="s">
        <v>1388</v>
      </c>
      <c r="C313" s="210" t="s">
        <v>377</v>
      </c>
      <c r="D313" s="217" t="s">
        <v>1389</v>
      </c>
      <c r="E313" s="218"/>
      <c r="F313" s="218"/>
      <c r="G313" s="218"/>
      <c r="H313" s="218"/>
      <c r="I313" s="219" t="s">
        <v>2810</v>
      </c>
      <c r="J313" s="220"/>
      <c r="K313" s="219" t="s">
        <v>2811</v>
      </c>
      <c r="L313" s="220"/>
      <c r="M313" s="231">
        <v>-3697.6</v>
      </c>
      <c r="N313" s="221" t="str">
        <f>VLOOKUP(A313,[1]Bal032022!A:N,14,0)</f>
        <v>6.1.5.3.1</v>
      </c>
    </row>
    <row r="314" spans="1:14" x14ac:dyDescent="0.2">
      <c r="A314" s="222" t="s">
        <v>1390</v>
      </c>
      <c r="B314" s="223" t="s">
        <v>1391</v>
      </c>
      <c r="C314" s="210" t="s">
        <v>377</v>
      </c>
      <c r="D314" s="223" t="s">
        <v>1392</v>
      </c>
      <c r="E314" s="224"/>
      <c r="F314" s="224"/>
      <c r="G314" s="224"/>
      <c r="H314" s="224"/>
      <c r="I314" s="225" t="s">
        <v>2812</v>
      </c>
      <c r="J314" s="226"/>
      <c r="K314" s="225" t="s">
        <v>2572</v>
      </c>
      <c r="L314" s="226"/>
      <c r="M314" s="235">
        <v>1352.84</v>
      </c>
      <c r="N314" s="221" t="e">
        <f>VLOOKUP(A314,[1]Bal032022!A:N,14,0)</f>
        <v>#N/A</v>
      </c>
    </row>
    <row r="315" spans="1:14" x14ac:dyDescent="0.2">
      <c r="A315" s="222" t="s">
        <v>1961</v>
      </c>
      <c r="B315" s="223" t="s">
        <v>1962</v>
      </c>
      <c r="C315" s="210" t="s">
        <v>377</v>
      </c>
      <c r="D315" s="223" t="s">
        <v>1963</v>
      </c>
      <c r="E315" s="224"/>
      <c r="F315" s="224"/>
      <c r="G315" s="224"/>
      <c r="H315" s="224"/>
      <c r="I315" s="225" t="s">
        <v>2813</v>
      </c>
      <c r="J315" s="226"/>
      <c r="K315" s="225" t="s">
        <v>1964</v>
      </c>
      <c r="L315" s="226"/>
      <c r="M315" s="235">
        <v>-1793.24</v>
      </c>
      <c r="N315" s="221" t="e">
        <f>VLOOKUP(A315,[1]Bal032022!A:N,14,0)</f>
        <v>#N/A</v>
      </c>
    </row>
    <row r="316" spans="1:14" x14ac:dyDescent="0.2">
      <c r="A316" s="222" t="s">
        <v>2814</v>
      </c>
      <c r="B316" s="223" t="s">
        <v>2815</v>
      </c>
      <c r="C316" s="210" t="s">
        <v>377</v>
      </c>
      <c r="D316" s="223" t="s">
        <v>2816</v>
      </c>
      <c r="E316" s="224"/>
      <c r="F316" s="224"/>
      <c r="G316" s="224"/>
      <c r="H316" s="224"/>
      <c r="I316" s="225" t="s">
        <v>425</v>
      </c>
      <c r="J316" s="226"/>
      <c r="K316" s="225" t="s">
        <v>2817</v>
      </c>
      <c r="L316" s="226"/>
      <c r="M316" s="235">
        <v>-3257.2</v>
      </c>
      <c r="N316" s="221" t="e">
        <f>VLOOKUP(A316,[1]Bal032022!A:N,14,0)</f>
        <v>#N/A</v>
      </c>
    </row>
    <row r="317" spans="1:14" x14ac:dyDescent="0.2">
      <c r="A317" s="227" t="s">
        <v>377</v>
      </c>
      <c r="B317" s="228" t="s">
        <v>377</v>
      </c>
      <c r="C317" s="210" t="s">
        <v>377</v>
      </c>
      <c r="D317" s="228" t="s">
        <v>377</v>
      </c>
      <c r="E317" s="229"/>
      <c r="F317" s="229"/>
      <c r="G317" s="229"/>
      <c r="H317" s="229"/>
      <c r="I317" s="229"/>
      <c r="J317" s="229"/>
      <c r="K317" s="229"/>
      <c r="L317" s="229"/>
      <c r="M317" s="233"/>
      <c r="N317" s="221"/>
    </row>
    <row r="318" spans="1:14" x14ac:dyDescent="0.2">
      <c r="A318" s="216" t="s">
        <v>1393</v>
      </c>
      <c r="B318" s="217" t="s">
        <v>1394</v>
      </c>
      <c r="C318" s="210" t="s">
        <v>377</v>
      </c>
      <c r="D318" s="217" t="s">
        <v>1395</v>
      </c>
      <c r="E318" s="218"/>
      <c r="F318" s="218"/>
      <c r="G318" s="218"/>
      <c r="H318" s="218"/>
      <c r="I318" s="219" t="s">
        <v>2818</v>
      </c>
      <c r="J318" s="220"/>
      <c r="K318" s="219" t="s">
        <v>425</v>
      </c>
      <c r="L318" s="220"/>
      <c r="M318" s="231">
        <v>3636.01</v>
      </c>
      <c r="N318" s="221">
        <f>VLOOKUP(A318,[1]Bal032022!A:N,14,0)</f>
        <v>0</v>
      </c>
    </row>
    <row r="319" spans="1:14" x14ac:dyDescent="0.2">
      <c r="A319" s="216" t="s">
        <v>1397</v>
      </c>
      <c r="B319" s="217" t="s">
        <v>1398</v>
      </c>
      <c r="C319" s="210" t="s">
        <v>377</v>
      </c>
      <c r="D319" s="217" t="s">
        <v>1395</v>
      </c>
      <c r="E319" s="218"/>
      <c r="F319" s="218"/>
      <c r="G319" s="218"/>
      <c r="H319" s="218"/>
      <c r="I319" s="219" t="s">
        <v>2818</v>
      </c>
      <c r="J319" s="220"/>
      <c r="K319" s="219" t="s">
        <v>425</v>
      </c>
      <c r="L319" s="220"/>
      <c r="M319" s="231">
        <v>3636.01</v>
      </c>
      <c r="N319" s="221">
        <f>VLOOKUP(A319,[1]Bal032022!A:N,14,0)</f>
        <v>0</v>
      </c>
    </row>
    <row r="320" spans="1:14" x14ac:dyDescent="0.2">
      <c r="A320" s="216" t="s">
        <v>1399</v>
      </c>
      <c r="B320" s="217" t="s">
        <v>1400</v>
      </c>
      <c r="C320" s="210" t="s">
        <v>377</v>
      </c>
      <c r="D320" s="217" t="s">
        <v>1395</v>
      </c>
      <c r="E320" s="218"/>
      <c r="F320" s="218"/>
      <c r="G320" s="218"/>
      <c r="H320" s="218"/>
      <c r="I320" s="219" t="s">
        <v>2818</v>
      </c>
      <c r="J320" s="220"/>
      <c r="K320" s="219" t="s">
        <v>425</v>
      </c>
      <c r="L320" s="220"/>
      <c r="M320" s="231">
        <v>3636.01</v>
      </c>
      <c r="N320" s="221">
        <f>VLOOKUP(A320,[1]Bal032022!A:N,14,0)</f>
        <v>0</v>
      </c>
    </row>
    <row r="321" spans="1:14" x14ac:dyDescent="0.2">
      <c r="A321" s="216" t="s">
        <v>1401</v>
      </c>
      <c r="B321" s="217" t="s">
        <v>1402</v>
      </c>
      <c r="C321" s="210" t="s">
        <v>377</v>
      </c>
      <c r="D321" s="217" t="s">
        <v>1403</v>
      </c>
      <c r="E321" s="218"/>
      <c r="F321" s="218"/>
      <c r="G321" s="218"/>
      <c r="H321" s="218"/>
      <c r="I321" s="219" t="s">
        <v>2819</v>
      </c>
      <c r="J321" s="220"/>
      <c r="K321" s="219" t="s">
        <v>425</v>
      </c>
      <c r="L321" s="220"/>
      <c r="M321" s="231">
        <v>2803.51</v>
      </c>
      <c r="N321" s="221" t="str">
        <f>VLOOKUP(A321,[1]Bal032022!A:N,14,0)</f>
        <v>6.1.6.1</v>
      </c>
    </row>
    <row r="322" spans="1:14" x14ac:dyDescent="0.2">
      <c r="A322" s="222" t="s">
        <v>1405</v>
      </c>
      <c r="B322" s="223" t="s">
        <v>1406</v>
      </c>
      <c r="C322" s="210" t="s">
        <v>377</v>
      </c>
      <c r="D322" s="223" t="s">
        <v>1407</v>
      </c>
      <c r="E322" s="224"/>
      <c r="F322" s="224"/>
      <c r="G322" s="224"/>
      <c r="H322" s="224"/>
      <c r="I322" s="225" t="s">
        <v>2819</v>
      </c>
      <c r="J322" s="226"/>
      <c r="K322" s="225" t="s">
        <v>425</v>
      </c>
      <c r="L322" s="226"/>
      <c r="M322" s="235">
        <v>2803.51</v>
      </c>
      <c r="N322" s="221" t="e">
        <f>VLOOKUP(A322,[1]Bal032022!A:N,14,0)</f>
        <v>#N/A</v>
      </c>
    </row>
    <row r="323" spans="1:14" x14ac:dyDescent="0.2">
      <c r="A323" s="227" t="s">
        <v>377</v>
      </c>
      <c r="B323" s="228" t="s">
        <v>377</v>
      </c>
      <c r="C323" s="210" t="s">
        <v>377</v>
      </c>
      <c r="D323" s="228" t="s">
        <v>377</v>
      </c>
      <c r="E323" s="229"/>
      <c r="F323" s="229"/>
      <c r="G323" s="229"/>
      <c r="H323" s="229"/>
      <c r="I323" s="229"/>
      <c r="J323" s="229"/>
      <c r="K323" s="229"/>
      <c r="L323" s="229"/>
      <c r="M323" s="233"/>
      <c r="N323" s="221"/>
    </row>
    <row r="324" spans="1:14" x14ac:dyDescent="0.2">
      <c r="A324" s="216" t="s">
        <v>1413</v>
      </c>
      <c r="B324" s="217" t="s">
        <v>1414</v>
      </c>
      <c r="C324" s="210" t="s">
        <v>377</v>
      </c>
      <c r="D324" s="217" t="s">
        <v>1415</v>
      </c>
      <c r="E324" s="218"/>
      <c r="F324" s="218"/>
      <c r="G324" s="218"/>
      <c r="H324" s="218"/>
      <c r="I324" s="219" t="s">
        <v>2385</v>
      </c>
      <c r="J324" s="220"/>
      <c r="K324" s="219" t="s">
        <v>425</v>
      </c>
      <c r="L324" s="220"/>
      <c r="M324" s="231">
        <v>832.5</v>
      </c>
      <c r="N324" s="221" t="s">
        <v>281</v>
      </c>
    </row>
    <row r="325" spans="1:14" x14ac:dyDescent="0.2">
      <c r="A325" s="222" t="s">
        <v>1417</v>
      </c>
      <c r="B325" s="223" t="s">
        <v>1418</v>
      </c>
      <c r="C325" s="210" t="s">
        <v>377</v>
      </c>
      <c r="D325" s="223" t="s">
        <v>1419</v>
      </c>
      <c r="E325" s="224"/>
      <c r="F325" s="224"/>
      <c r="G325" s="224"/>
      <c r="H325" s="224"/>
      <c r="I325" s="225" t="s">
        <v>2385</v>
      </c>
      <c r="J325" s="226"/>
      <c r="K325" s="225" t="s">
        <v>425</v>
      </c>
      <c r="L325" s="226"/>
      <c r="M325" s="235">
        <v>832.5</v>
      </c>
      <c r="N325" s="221" t="e">
        <f>VLOOKUP(A325,[1]Bal032022!A:N,14,0)</f>
        <v>#N/A</v>
      </c>
    </row>
    <row r="326" spans="1:14" x14ac:dyDescent="0.2">
      <c r="A326" s="227" t="s">
        <v>377</v>
      </c>
      <c r="B326" s="228" t="s">
        <v>377</v>
      </c>
      <c r="C326" s="210" t="s">
        <v>377</v>
      </c>
      <c r="D326" s="228" t="s">
        <v>377</v>
      </c>
      <c r="E326" s="229"/>
      <c r="F326" s="229"/>
      <c r="G326" s="229"/>
      <c r="H326" s="229"/>
      <c r="I326" s="229"/>
      <c r="J326" s="229"/>
      <c r="K326" s="229"/>
      <c r="L326" s="229"/>
      <c r="M326" s="233"/>
      <c r="N326" s="221"/>
    </row>
    <row r="327" spans="1:14" x14ac:dyDescent="0.2">
      <c r="A327" s="216" t="s">
        <v>1420</v>
      </c>
      <c r="B327" s="217" t="s">
        <v>1421</v>
      </c>
      <c r="C327" s="210" t="s">
        <v>377</v>
      </c>
      <c r="D327" s="217" t="s">
        <v>1422</v>
      </c>
      <c r="E327" s="218"/>
      <c r="F327" s="218"/>
      <c r="G327" s="218"/>
      <c r="H327" s="218"/>
      <c r="I327" s="219" t="s">
        <v>2820</v>
      </c>
      <c r="J327" s="220"/>
      <c r="K327" s="219" t="s">
        <v>2821</v>
      </c>
      <c r="L327" s="220"/>
      <c r="M327" s="231">
        <v>623181.75</v>
      </c>
      <c r="N327" s="221">
        <f>VLOOKUP(A327,[1]Bal032022!A:N,14,0)</f>
        <v>0</v>
      </c>
    </row>
    <row r="328" spans="1:14" x14ac:dyDescent="0.2">
      <c r="A328" s="216" t="s">
        <v>1424</v>
      </c>
      <c r="B328" s="217" t="s">
        <v>1425</v>
      </c>
      <c r="C328" s="210" t="s">
        <v>377</v>
      </c>
      <c r="D328" s="217" t="s">
        <v>1426</v>
      </c>
      <c r="E328" s="218"/>
      <c r="F328" s="218"/>
      <c r="G328" s="218"/>
      <c r="H328" s="218"/>
      <c r="I328" s="219" t="s">
        <v>2822</v>
      </c>
      <c r="J328" s="220"/>
      <c r="K328" s="219" t="s">
        <v>2823</v>
      </c>
      <c r="L328" s="220"/>
      <c r="M328" s="231">
        <v>550615.72</v>
      </c>
      <c r="N328" s="221">
        <f>VLOOKUP(A328,[1]Bal032022!A:N,14,0)</f>
        <v>0</v>
      </c>
    </row>
    <row r="329" spans="1:14" x14ac:dyDescent="0.2">
      <c r="A329" s="216" t="s">
        <v>1428</v>
      </c>
      <c r="B329" s="217" t="s">
        <v>1429</v>
      </c>
      <c r="C329" s="210" t="s">
        <v>377</v>
      </c>
      <c r="D329" s="217" t="s">
        <v>1426</v>
      </c>
      <c r="E329" s="218"/>
      <c r="F329" s="218"/>
      <c r="G329" s="218"/>
      <c r="H329" s="218"/>
      <c r="I329" s="219" t="s">
        <v>2822</v>
      </c>
      <c r="J329" s="220"/>
      <c r="K329" s="219" t="s">
        <v>2823</v>
      </c>
      <c r="L329" s="220"/>
      <c r="M329" s="231">
        <v>550615.72</v>
      </c>
      <c r="N329" s="221" t="s">
        <v>289</v>
      </c>
    </row>
    <row r="330" spans="1:14" x14ac:dyDescent="0.2">
      <c r="A330" s="216" t="s">
        <v>1430</v>
      </c>
      <c r="B330" s="217" t="s">
        <v>1431</v>
      </c>
      <c r="C330" s="210" t="s">
        <v>377</v>
      </c>
      <c r="D330" s="217" t="s">
        <v>1426</v>
      </c>
      <c r="E330" s="218"/>
      <c r="F330" s="218"/>
      <c r="G330" s="218"/>
      <c r="H330" s="218"/>
      <c r="I330" s="219" t="s">
        <v>2824</v>
      </c>
      <c r="J330" s="220"/>
      <c r="K330" s="219" t="s">
        <v>2825</v>
      </c>
      <c r="L330" s="220"/>
      <c r="M330" s="231">
        <v>376723.83</v>
      </c>
      <c r="N330" s="221"/>
    </row>
    <row r="331" spans="1:14" x14ac:dyDescent="0.2">
      <c r="A331" s="222" t="s">
        <v>2826</v>
      </c>
      <c r="B331" s="223" t="s">
        <v>2827</v>
      </c>
      <c r="C331" s="210" t="s">
        <v>377</v>
      </c>
      <c r="D331" s="223" t="s">
        <v>1372</v>
      </c>
      <c r="E331" s="224"/>
      <c r="F331" s="224"/>
      <c r="G331" s="224"/>
      <c r="H331" s="224"/>
      <c r="I331" s="225" t="s">
        <v>2828</v>
      </c>
      <c r="J331" s="226"/>
      <c r="K331" s="225" t="s">
        <v>425</v>
      </c>
      <c r="L331" s="226"/>
      <c r="M331" s="235">
        <v>20000</v>
      </c>
      <c r="N331" s="221" t="e">
        <f>VLOOKUP(A331,[1]Bal032022!A:N,14,0)</f>
        <v>#N/A</v>
      </c>
    </row>
    <row r="332" spans="1:14" x14ac:dyDescent="0.2">
      <c r="A332" s="222" t="s">
        <v>2829</v>
      </c>
      <c r="B332" s="223" t="s">
        <v>2830</v>
      </c>
      <c r="C332" s="210" t="s">
        <v>377</v>
      </c>
      <c r="D332" s="223" t="s">
        <v>2831</v>
      </c>
      <c r="E332" s="224"/>
      <c r="F332" s="224"/>
      <c r="G332" s="224"/>
      <c r="H332" s="224"/>
      <c r="I332" s="225" t="s">
        <v>2832</v>
      </c>
      <c r="J332" s="226"/>
      <c r="K332" s="225" t="s">
        <v>425</v>
      </c>
      <c r="L332" s="226"/>
      <c r="M332" s="235">
        <v>15500</v>
      </c>
      <c r="N332" s="221" t="e">
        <f>VLOOKUP(A332,[1]Bal032022!A:N,14,0)</f>
        <v>#N/A</v>
      </c>
    </row>
    <row r="333" spans="1:14" x14ac:dyDescent="0.2">
      <c r="A333" s="222" t="s">
        <v>2833</v>
      </c>
      <c r="B333" s="223" t="s">
        <v>2834</v>
      </c>
      <c r="C333" s="210" t="s">
        <v>377</v>
      </c>
      <c r="D333" s="223" t="s">
        <v>2835</v>
      </c>
      <c r="E333" s="224"/>
      <c r="F333" s="224"/>
      <c r="G333" s="224"/>
      <c r="H333" s="224"/>
      <c r="I333" s="225" t="s">
        <v>2836</v>
      </c>
      <c r="J333" s="226"/>
      <c r="K333" s="225" t="s">
        <v>425</v>
      </c>
      <c r="L333" s="226"/>
      <c r="M333" s="235">
        <v>646.54</v>
      </c>
      <c r="N333" s="221" t="e">
        <f>VLOOKUP(A333,[1]Bal032022!A:N,14,0)</f>
        <v>#N/A</v>
      </c>
    </row>
    <row r="334" spans="1:14" x14ac:dyDescent="0.2">
      <c r="A334" s="222" t="s">
        <v>2390</v>
      </c>
      <c r="B334" s="223" t="s">
        <v>2391</v>
      </c>
      <c r="C334" s="210" t="s">
        <v>377</v>
      </c>
      <c r="D334" s="223" t="s">
        <v>2392</v>
      </c>
      <c r="E334" s="224"/>
      <c r="F334" s="224"/>
      <c r="G334" s="224"/>
      <c r="H334" s="224"/>
      <c r="I334" s="225" t="s">
        <v>425</v>
      </c>
      <c r="J334" s="226"/>
      <c r="K334" s="225" t="s">
        <v>1066</v>
      </c>
      <c r="L334" s="226"/>
      <c r="M334" s="235">
        <v>-3500</v>
      </c>
      <c r="N334" s="221" t="e">
        <f>VLOOKUP(A334,[1]Bal032022!A:N,14,0)</f>
        <v>#N/A</v>
      </c>
    </row>
    <row r="335" spans="1:14" x14ac:dyDescent="0.2">
      <c r="A335" s="222" t="s">
        <v>1437</v>
      </c>
      <c r="B335" s="223" t="s">
        <v>1438</v>
      </c>
      <c r="C335" s="210" t="s">
        <v>377</v>
      </c>
      <c r="D335" s="223" t="s">
        <v>1439</v>
      </c>
      <c r="E335" s="224"/>
      <c r="F335" s="224"/>
      <c r="G335" s="224"/>
      <c r="H335" s="224"/>
      <c r="I335" s="225" t="s">
        <v>1408</v>
      </c>
      <c r="J335" s="226"/>
      <c r="K335" s="225" t="s">
        <v>425</v>
      </c>
      <c r="L335" s="226"/>
      <c r="M335" s="235">
        <v>600</v>
      </c>
      <c r="N335" s="221" t="e">
        <f>VLOOKUP(A335,[1]Bal032022!A:N,14,0)</f>
        <v>#N/A</v>
      </c>
    </row>
    <row r="336" spans="1:14" x14ac:dyDescent="0.2">
      <c r="A336" s="222" t="s">
        <v>2401</v>
      </c>
      <c r="B336" s="223" t="s">
        <v>2402</v>
      </c>
      <c r="C336" s="210" t="s">
        <v>377</v>
      </c>
      <c r="D336" s="223" t="s">
        <v>2403</v>
      </c>
      <c r="E336" s="224"/>
      <c r="F336" s="224"/>
      <c r="G336" s="224"/>
      <c r="H336" s="224"/>
      <c r="I336" s="225" t="s">
        <v>2837</v>
      </c>
      <c r="J336" s="226"/>
      <c r="K336" s="225" t="s">
        <v>425</v>
      </c>
      <c r="L336" s="226"/>
      <c r="M336" s="235">
        <v>12225</v>
      </c>
      <c r="N336" s="221" t="e">
        <f>VLOOKUP(A336,[1]Bal032022!A:N,14,0)</f>
        <v>#N/A</v>
      </c>
    </row>
    <row r="337" spans="1:14" x14ac:dyDescent="0.2">
      <c r="A337" s="222" t="s">
        <v>1445</v>
      </c>
      <c r="B337" s="223" t="s">
        <v>1446</v>
      </c>
      <c r="C337" s="210" t="s">
        <v>377</v>
      </c>
      <c r="D337" s="223" t="s">
        <v>1447</v>
      </c>
      <c r="E337" s="224"/>
      <c r="F337" s="224"/>
      <c r="G337" s="224"/>
      <c r="H337" s="224"/>
      <c r="I337" s="225" t="s">
        <v>425</v>
      </c>
      <c r="J337" s="226"/>
      <c r="K337" s="225" t="s">
        <v>2838</v>
      </c>
      <c r="L337" s="226"/>
      <c r="M337" s="235">
        <v>-10434</v>
      </c>
      <c r="N337" s="221" t="e">
        <f>VLOOKUP(A337,[1]Bal032022!A:N,14,0)</f>
        <v>#N/A</v>
      </c>
    </row>
    <row r="338" spans="1:14" x14ac:dyDescent="0.2">
      <c r="A338" s="222" t="s">
        <v>2408</v>
      </c>
      <c r="B338" s="223" t="s">
        <v>2409</v>
      </c>
      <c r="C338" s="210" t="s">
        <v>377</v>
      </c>
      <c r="D338" s="223" t="s">
        <v>1123</v>
      </c>
      <c r="E338" s="224"/>
      <c r="F338" s="224"/>
      <c r="G338" s="224"/>
      <c r="H338" s="224"/>
      <c r="I338" s="225" t="s">
        <v>2839</v>
      </c>
      <c r="J338" s="226"/>
      <c r="K338" s="225" t="s">
        <v>425</v>
      </c>
      <c r="L338" s="226"/>
      <c r="M338" s="235">
        <v>71495.7</v>
      </c>
      <c r="N338" s="221" t="e">
        <f>VLOOKUP(A338,[1]Bal032022!A:N,14,0)</f>
        <v>#N/A</v>
      </c>
    </row>
    <row r="339" spans="1:14" x14ac:dyDescent="0.2">
      <c r="A339" s="222" t="s">
        <v>2840</v>
      </c>
      <c r="B339" s="223" t="s">
        <v>2841</v>
      </c>
      <c r="C339" s="210" t="s">
        <v>377</v>
      </c>
      <c r="D339" s="223" t="s">
        <v>2842</v>
      </c>
      <c r="E339" s="224"/>
      <c r="F339" s="224"/>
      <c r="G339" s="224"/>
      <c r="H339" s="224"/>
      <c r="I339" s="225" t="s">
        <v>2843</v>
      </c>
      <c r="J339" s="226"/>
      <c r="K339" s="225" t="s">
        <v>425</v>
      </c>
      <c r="L339" s="226"/>
      <c r="M339" s="235">
        <v>51250</v>
      </c>
      <c r="N339" s="221" t="e">
        <f>VLOOKUP(A339,[1]Bal032022!A:N,14,0)</f>
        <v>#N/A</v>
      </c>
    </row>
    <row r="340" spans="1:14" x14ac:dyDescent="0.2">
      <c r="A340" s="222" t="s">
        <v>1457</v>
      </c>
      <c r="B340" s="223" t="s">
        <v>1458</v>
      </c>
      <c r="C340" s="210" t="s">
        <v>377</v>
      </c>
      <c r="D340" s="223" t="s">
        <v>1459</v>
      </c>
      <c r="E340" s="224"/>
      <c r="F340" s="224"/>
      <c r="G340" s="224"/>
      <c r="H340" s="224"/>
      <c r="I340" s="225" t="s">
        <v>2844</v>
      </c>
      <c r="J340" s="226"/>
      <c r="K340" s="225" t="s">
        <v>425</v>
      </c>
      <c r="L340" s="226"/>
      <c r="M340" s="235">
        <v>3780.76</v>
      </c>
      <c r="N340" s="221" t="e">
        <f>VLOOKUP(A340,[1]Bal032022!A:N,14,0)</f>
        <v>#N/A</v>
      </c>
    </row>
    <row r="341" spans="1:14" x14ac:dyDescent="0.2">
      <c r="A341" s="222" t="s">
        <v>1461</v>
      </c>
      <c r="B341" s="223" t="s">
        <v>1462</v>
      </c>
      <c r="C341" s="210" t="s">
        <v>377</v>
      </c>
      <c r="D341" s="223" t="s">
        <v>1463</v>
      </c>
      <c r="E341" s="224"/>
      <c r="F341" s="224"/>
      <c r="G341" s="224"/>
      <c r="H341" s="224"/>
      <c r="I341" s="225" t="s">
        <v>2845</v>
      </c>
      <c r="J341" s="226"/>
      <c r="K341" s="225" t="s">
        <v>425</v>
      </c>
      <c r="L341" s="226"/>
      <c r="M341" s="235">
        <v>467.57</v>
      </c>
      <c r="N341" s="221">
        <f>VLOOKUP(A341,[1]Bal032022!A:N,14,0)</f>
        <v>0</v>
      </c>
    </row>
    <row r="342" spans="1:14" x14ac:dyDescent="0.2">
      <c r="A342" s="222" t="s">
        <v>1465</v>
      </c>
      <c r="B342" s="223" t="s">
        <v>1466</v>
      </c>
      <c r="C342" s="210" t="s">
        <v>377</v>
      </c>
      <c r="D342" s="223" t="s">
        <v>1467</v>
      </c>
      <c r="E342" s="224"/>
      <c r="F342" s="224"/>
      <c r="G342" s="224"/>
      <c r="H342" s="224"/>
      <c r="I342" s="225" t="s">
        <v>2846</v>
      </c>
      <c r="J342" s="226"/>
      <c r="K342" s="225" t="s">
        <v>425</v>
      </c>
      <c r="L342" s="226"/>
      <c r="M342" s="235">
        <v>17910</v>
      </c>
      <c r="N342" s="221" t="e">
        <f>VLOOKUP(A342,[1]Bal032022!A:N,14,0)</f>
        <v>#N/A</v>
      </c>
    </row>
    <row r="343" spans="1:14" x14ac:dyDescent="0.2">
      <c r="A343" s="222" t="s">
        <v>2847</v>
      </c>
      <c r="B343" s="223" t="s">
        <v>2848</v>
      </c>
      <c r="C343" s="210" t="s">
        <v>377</v>
      </c>
      <c r="D343" s="223" t="s">
        <v>2849</v>
      </c>
      <c r="E343" s="224"/>
      <c r="F343" s="224"/>
      <c r="G343" s="224"/>
      <c r="H343" s="224"/>
      <c r="I343" s="225" t="s">
        <v>2850</v>
      </c>
      <c r="J343" s="226"/>
      <c r="K343" s="225" t="s">
        <v>425</v>
      </c>
      <c r="L343" s="226"/>
      <c r="M343" s="235">
        <v>5208</v>
      </c>
      <c r="N343" s="221" t="e">
        <f>VLOOKUP(A343,[1]Bal032022!A:N,14,0)</f>
        <v>#N/A</v>
      </c>
    </row>
    <row r="344" spans="1:14" x14ac:dyDescent="0.2">
      <c r="A344" s="222" t="s">
        <v>1473</v>
      </c>
      <c r="B344" s="223" t="s">
        <v>1474</v>
      </c>
      <c r="C344" s="210" t="s">
        <v>377</v>
      </c>
      <c r="D344" s="223" t="s">
        <v>1475</v>
      </c>
      <c r="E344" s="224"/>
      <c r="F344" s="224"/>
      <c r="G344" s="224"/>
      <c r="H344" s="224"/>
      <c r="I344" s="225" t="s">
        <v>2851</v>
      </c>
      <c r="J344" s="226"/>
      <c r="K344" s="225" t="s">
        <v>425</v>
      </c>
      <c r="L344" s="226"/>
      <c r="M344" s="235">
        <v>14393.87</v>
      </c>
      <c r="N344" s="221" t="e">
        <f>VLOOKUP(A344,[1]Bal032022!A:N,14,0)</f>
        <v>#N/A</v>
      </c>
    </row>
    <row r="345" spans="1:14" x14ac:dyDescent="0.2">
      <c r="A345" s="222" t="s">
        <v>1988</v>
      </c>
      <c r="B345" s="223" t="s">
        <v>1989</v>
      </c>
      <c r="C345" s="210" t="s">
        <v>377</v>
      </c>
      <c r="D345" s="223" t="s">
        <v>1990</v>
      </c>
      <c r="E345" s="224"/>
      <c r="F345" s="224"/>
      <c r="G345" s="224"/>
      <c r="H345" s="224"/>
      <c r="I345" s="225" t="s">
        <v>2852</v>
      </c>
      <c r="J345" s="226"/>
      <c r="K345" s="225" t="s">
        <v>425</v>
      </c>
      <c r="L345" s="226"/>
      <c r="M345" s="235">
        <v>1770</v>
      </c>
      <c r="N345" s="221" t="e">
        <f>VLOOKUP(A345,[1]Bal032022!A:N,14,0)</f>
        <v>#N/A</v>
      </c>
    </row>
    <row r="346" spans="1:14" x14ac:dyDescent="0.2">
      <c r="A346" s="222" t="s">
        <v>1481</v>
      </c>
      <c r="B346" s="223" t="s">
        <v>1482</v>
      </c>
      <c r="C346" s="210" t="s">
        <v>377</v>
      </c>
      <c r="D346" s="223" t="s">
        <v>1483</v>
      </c>
      <c r="E346" s="224"/>
      <c r="F346" s="224"/>
      <c r="G346" s="224"/>
      <c r="H346" s="224"/>
      <c r="I346" s="225" t="s">
        <v>1897</v>
      </c>
      <c r="J346" s="226"/>
      <c r="K346" s="225" t="s">
        <v>425</v>
      </c>
      <c r="L346" s="226"/>
      <c r="M346" s="235">
        <v>4000</v>
      </c>
      <c r="N346" s="221" t="e">
        <f>VLOOKUP(A346,[1]Bal032022!A:N,14,0)</f>
        <v>#N/A</v>
      </c>
    </row>
    <row r="347" spans="1:14" x14ac:dyDescent="0.2">
      <c r="A347" s="222" t="s">
        <v>2853</v>
      </c>
      <c r="B347" s="223" t="s">
        <v>2854</v>
      </c>
      <c r="C347" s="210" t="s">
        <v>377</v>
      </c>
      <c r="D347" s="223" t="s">
        <v>2855</v>
      </c>
      <c r="E347" s="224"/>
      <c r="F347" s="224"/>
      <c r="G347" s="224"/>
      <c r="H347" s="224"/>
      <c r="I347" s="225" t="s">
        <v>769</v>
      </c>
      <c r="J347" s="226"/>
      <c r="K347" s="225" t="s">
        <v>425</v>
      </c>
      <c r="L347" s="226"/>
      <c r="M347" s="235">
        <v>799.4</v>
      </c>
      <c r="N347" s="221" t="e">
        <f>VLOOKUP(A347,[1]Bal032022!A:N,14,0)</f>
        <v>#N/A</v>
      </c>
    </row>
    <row r="348" spans="1:14" x14ac:dyDescent="0.2">
      <c r="A348" s="222" t="s">
        <v>1489</v>
      </c>
      <c r="B348" s="223" t="s">
        <v>1490</v>
      </c>
      <c r="C348" s="210" t="s">
        <v>377</v>
      </c>
      <c r="D348" s="223" t="s">
        <v>1491</v>
      </c>
      <c r="E348" s="224"/>
      <c r="F348" s="224"/>
      <c r="G348" s="224"/>
      <c r="H348" s="224"/>
      <c r="I348" s="225" t="s">
        <v>2856</v>
      </c>
      <c r="J348" s="226"/>
      <c r="K348" s="225" t="s">
        <v>425</v>
      </c>
      <c r="L348" s="226"/>
      <c r="M348" s="235">
        <v>60</v>
      </c>
      <c r="N348" s="221" t="e">
        <f>VLOOKUP(A348,[1]Bal032022!A:N,14,0)</f>
        <v>#N/A</v>
      </c>
    </row>
    <row r="349" spans="1:14" x14ac:dyDescent="0.2">
      <c r="A349" s="222" t="s">
        <v>2419</v>
      </c>
      <c r="B349" s="223" t="s">
        <v>2420</v>
      </c>
      <c r="C349" s="210" t="s">
        <v>377</v>
      </c>
      <c r="D349" s="223" t="s">
        <v>2421</v>
      </c>
      <c r="E349" s="224"/>
      <c r="F349" s="224"/>
      <c r="G349" s="224"/>
      <c r="H349" s="224"/>
      <c r="I349" s="225" t="s">
        <v>2857</v>
      </c>
      <c r="J349" s="226"/>
      <c r="K349" s="225" t="s">
        <v>2858</v>
      </c>
      <c r="L349" s="226"/>
      <c r="M349" s="235">
        <v>-199663.49</v>
      </c>
      <c r="N349" s="221" t="e">
        <f>VLOOKUP(A349,[1]Bal032022!A:N,14,0)</f>
        <v>#N/A</v>
      </c>
    </row>
    <row r="350" spans="1:14" x14ac:dyDescent="0.2">
      <c r="A350" s="222" t="s">
        <v>2859</v>
      </c>
      <c r="B350" s="223" t="s">
        <v>2860</v>
      </c>
      <c r="C350" s="210" t="s">
        <v>377</v>
      </c>
      <c r="D350" s="223" t="s">
        <v>2861</v>
      </c>
      <c r="E350" s="224"/>
      <c r="F350" s="224"/>
      <c r="G350" s="224"/>
      <c r="H350" s="224"/>
      <c r="I350" s="225" t="s">
        <v>425</v>
      </c>
      <c r="J350" s="226"/>
      <c r="K350" s="225" t="s">
        <v>2862</v>
      </c>
      <c r="L350" s="226"/>
      <c r="M350" s="235">
        <v>-63500</v>
      </c>
      <c r="N350" s="221" t="e">
        <f>VLOOKUP(A350,[1]Bal032022!A:N,14,0)</f>
        <v>#N/A</v>
      </c>
    </row>
    <row r="351" spans="1:14" x14ac:dyDescent="0.2">
      <c r="A351" s="222" t="s">
        <v>2863</v>
      </c>
      <c r="B351" s="223" t="s">
        <v>2864</v>
      </c>
      <c r="C351" s="210" t="s">
        <v>377</v>
      </c>
      <c r="D351" s="223" t="s">
        <v>2865</v>
      </c>
      <c r="E351" s="224"/>
      <c r="F351" s="224"/>
      <c r="G351" s="224"/>
      <c r="H351" s="224"/>
      <c r="I351" s="225" t="s">
        <v>425</v>
      </c>
      <c r="J351" s="226"/>
      <c r="K351" s="225" t="s">
        <v>2866</v>
      </c>
      <c r="L351" s="226"/>
      <c r="M351" s="235">
        <v>-5388.26</v>
      </c>
      <c r="N351" s="221" t="e">
        <f>VLOOKUP(A351,[1]Bal032022!A:N,14,0)</f>
        <v>#N/A</v>
      </c>
    </row>
    <row r="352" spans="1:14" x14ac:dyDescent="0.2">
      <c r="A352" s="222" t="s">
        <v>2867</v>
      </c>
      <c r="B352" s="223" t="s">
        <v>2868</v>
      </c>
      <c r="C352" s="210" t="s">
        <v>377</v>
      </c>
      <c r="D352" s="223" t="s">
        <v>2869</v>
      </c>
      <c r="E352" s="224"/>
      <c r="F352" s="224"/>
      <c r="G352" s="224"/>
      <c r="H352" s="224"/>
      <c r="I352" s="225" t="s">
        <v>2870</v>
      </c>
      <c r="J352" s="226"/>
      <c r="K352" s="225" t="s">
        <v>425</v>
      </c>
      <c r="L352" s="226"/>
      <c r="M352" s="235">
        <v>4190</v>
      </c>
      <c r="N352" s="221" t="e">
        <f>VLOOKUP(A352,[1]Bal032022!A:N,14,0)</f>
        <v>#N/A</v>
      </c>
    </row>
    <row r="353" spans="1:14" x14ac:dyDescent="0.2">
      <c r="A353" s="222" t="s">
        <v>1501</v>
      </c>
      <c r="B353" s="223" t="s">
        <v>1502</v>
      </c>
      <c r="C353" s="210" t="s">
        <v>377</v>
      </c>
      <c r="D353" s="223" t="s">
        <v>1503</v>
      </c>
      <c r="E353" s="224"/>
      <c r="F353" s="224"/>
      <c r="G353" s="224"/>
      <c r="H353" s="224"/>
      <c r="I353" s="225" t="s">
        <v>2871</v>
      </c>
      <c r="J353" s="226"/>
      <c r="K353" s="225" t="s">
        <v>425</v>
      </c>
      <c r="L353" s="226"/>
      <c r="M353" s="235">
        <v>45500</v>
      </c>
      <c r="N353" s="221" t="e">
        <f>VLOOKUP(A353,[1]Bal032022!A:N,14,0)</f>
        <v>#N/A</v>
      </c>
    </row>
    <row r="354" spans="1:14" x14ac:dyDescent="0.2">
      <c r="A354" s="222" t="s">
        <v>2428</v>
      </c>
      <c r="B354" s="223" t="s">
        <v>2429</v>
      </c>
      <c r="C354" s="210" t="s">
        <v>377</v>
      </c>
      <c r="D354" s="223" t="s">
        <v>2430</v>
      </c>
      <c r="E354" s="224"/>
      <c r="F354" s="224"/>
      <c r="G354" s="224"/>
      <c r="H354" s="224"/>
      <c r="I354" s="225" t="s">
        <v>1897</v>
      </c>
      <c r="J354" s="226"/>
      <c r="K354" s="225" t="s">
        <v>425</v>
      </c>
      <c r="L354" s="226"/>
      <c r="M354" s="235">
        <v>4000</v>
      </c>
      <c r="N354" s="221" t="e">
        <f>VLOOKUP(A354,[1]Bal032022!A:N,14,0)</f>
        <v>#N/A</v>
      </c>
    </row>
    <row r="355" spans="1:14" x14ac:dyDescent="0.2">
      <c r="A355" s="222" t="s">
        <v>2872</v>
      </c>
      <c r="B355" s="223" t="s">
        <v>2873</v>
      </c>
      <c r="C355" s="210" t="s">
        <v>377</v>
      </c>
      <c r="D355" s="223" t="s">
        <v>2874</v>
      </c>
      <c r="E355" s="224"/>
      <c r="F355" s="224"/>
      <c r="G355" s="224"/>
      <c r="H355" s="224"/>
      <c r="I355" s="225" t="s">
        <v>2875</v>
      </c>
      <c r="J355" s="226"/>
      <c r="K355" s="225" t="s">
        <v>425</v>
      </c>
      <c r="L355" s="226"/>
      <c r="M355" s="235">
        <v>17600</v>
      </c>
      <c r="N355" s="221" t="e">
        <f>VLOOKUP(A355,[1]Bal032022!A:N,14,0)</f>
        <v>#N/A</v>
      </c>
    </row>
    <row r="356" spans="1:14" x14ac:dyDescent="0.2">
      <c r="A356" s="222" t="s">
        <v>2876</v>
      </c>
      <c r="B356" s="223" t="s">
        <v>2877</v>
      </c>
      <c r="C356" s="210" t="s">
        <v>377</v>
      </c>
      <c r="D356" s="223" t="s">
        <v>2878</v>
      </c>
      <c r="E356" s="224"/>
      <c r="F356" s="224"/>
      <c r="G356" s="224"/>
      <c r="H356" s="224"/>
      <c r="I356" s="225" t="s">
        <v>2879</v>
      </c>
      <c r="J356" s="226"/>
      <c r="K356" s="225" t="s">
        <v>425</v>
      </c>
      <c r="L356" s="226"/>
      <c r="M356" s="235">
        <v>60000</v>
      </c>
      <c r="N356" s="221" t="e">
        <f>VLOOKUP(A356,[1]Bal032022!A:N,14,0)</f>
        <v>#N/A</v>
      </c>
    </row>
    <row r="357" spans="1:14" x14ac:dyDescent="0.2">
      <c r="A357" s="222" t="s">
        <v>2880</v>
      </c>
      <c r="B357" s="223" t="s">
        <v>2881</v>
      </c>
      <c r="C357" s="210" t="s">
        <v>377</v>
      </c>
      <c r="D357" s="223" t="s">
        <v>2882</v>
      </c>
      <c r="E357" s="224"/>
      <c r="F357" s="224"/>
      <c r="G357" s="224"/>
      <c r="H357" s="224"/>
      <c r="I357" s="225" t="s">
        <v>2883</v>
      </c>
      <c r="J357" s="226"/>
      <c r="K357" s="225" t="s">
        <v>425</v>
      </c>
      <c r="L357" s="226"/>
      <c r="M357" s="235">
        <v>47329.279999999999</v>
      </c>
      <c r="N357" s="221" t="e">
        <f>VLOOKUP(A357,[1]Bal032022!A:N,14,0)</f>
        <v>#N/A</v>
      </c>
    </row>
    <row r="358" spans="1:14" x14ac:dyDescent="0.2">
      <c r="A358" s="222" t="s">
        <v>2884</v>
      </c>
      <c r="B358" s="223" t="s">
        <v>2885</v>
      </c>
      <c r="C358" s="210" t="s">
        <v>377</v>
      </c>
      <c r="D358" s="223" t="s">
        <v>2886</v>
      </c>
      <c r="E358" s="224"/>
      <c r="F358" s="224"/>
      <c r="G358" s="224"/>
      <c r="H358" s="224"/>
      <c r="I358" s="225" t="s">
        <v>2887</v>
      </c>
      <c r="J358" s="226"/>
      <c r="K358" s="225" t="s">
        <v>425</v>
      </c>
      <c r="L358" s="226"/>
      <c r="M358" s="235">
        <v>10982.77</v>
      </c>
      <c r="N358" s="221" t="e">
        <f>VLOOKUP(A358,[1]Bal032022!A:N,14,0)</f>
        <v>#N/A</v>
      </c>
    </row>
    <row r="359" spans="1:14" x14ac:dyDescent="0.2">
      <c r="A359" s="222" t="s">
        <v>2888</v>
      </c>
      <c r="B359" s="223" t="s">
        <v>2889</v>
      </c>
      <c r="C359" s="210" t="s">
        <v>377</v>
      </c>
      <c r="D359" s="223" t="s">
        <v>2890</v>
      </c>
      <c r="E359" s="224"/>
      <c r="F359" s="224"/>
      <c r="G359" s="224"/>
      <c r="H359" s="224"/>
      <c r="I359" s="225" t="s">
        <v>2858</v>
      </c>
      <c r="J359" s="226"/>
      <c r="K359" s="225" t="s">
        <v>425</v>
      </c>
      <c r="L359" s="226"/>
      <c r="M359" s="235">
        <v>249500.69</v>
      </c>
      <c r="N359" s="221" t="e">
        <f>VLOOKUP(A359,[1]Bal032022!A:N,14,0)</f>
        <v>#N/A</v>
      </c>
    </row>
    <row r="360" spans="1:14" x14ac:dyDescent="0.2">
      <c r="A360" s="227" t="s">
        <v>377</v>
      </c>
      <c r="B360" s="228" t="s">
        <v>377</v>
      </c>
      <c r="C360" s="210" t="s">
        <v>377</v>
      </c>
      <c r="D360" s="228" t="s">
        <v>377</v>
      </c>
      <c r="E360" s="229"/>
      <c r="F360" s="229"/>
      <c r="G360" s="229"/>
      <c r="H360" s="229"/>
      <c r="I360" s="229"/>
      <c r="J360" s="229"/>
      <c r="K360" s="229"/>
      <c r="L360" s="229"/>
      <c r="M360" s="233"/>
      <c r="N360" s="221"/>
    </row>
    <row r="361" spans="1:14" x14ac:dyDescent="0.2">
      <c r="A361" s="216" t="s">
        <v>1509</v>
      </c>
      <c r="B361" s="217" t="s">
        <v>1510</v>
      </c>
      <c r="C361" s="210" t="s">
        <v>377</v>
      </c>
      <c r="D361" s="217" t="s">
        <v>1511</v>
      </c>
      <c r="E361" s="218"/>
      <c r="F361" s="218"/>
      <c r="G361" s="218"/>
      <c r="H361" s="218"/>
      <c r="I361" s="219" t="s">
        <v>2891</v>
      </c>
      <c r="J361" s="220"/>
      <c r="K361" s="219" t="s">
        <v>425</v>
      </c>
      <c r="L361" s="220"/>
      <c r="M361" s="231">
        <v>1194.43</v>
      </c>
      <c r="N361" s="221"/>
    </row>
    <row r="362" spans="1:14" x14ac:dyDescent="0.2">
      <c r="A362" s="222" t="s">
        <v>1513</v>
      </c>
      <c r="B362" s="223" t="s">
        <v>1514</v>
      </c>
      <c r="C362" s="210" t="s">
        <v>377</v>
      </c>
      <c r="D362" s="223" t="s">
        <v>1515</v>
      </c>
      <c r="E362" s="224"/>
      <c r="F362" s="224"/>
      <c r="G362" s="224"/>
      <c r="H362" s="224"/>
      <c r="I362" s="225" t="s">
        <v>2892</v>
      </c>
      <c r="J362" s="226"/>
      <c r="K362" s="225" t="s">
        <v>425</v>
      </c>
      <c r="L362" s="226"/>
      <c r="M362" s="235">
        <v>497.83</v>
      </c>
      <c r="N362" s="221">
        <f>VLOOKUP(A362,[1]Bal032022!A:N,14,0)</f>
        <v>0</v>
      </c>
    </row>
    <row r="363" spans="1:14" x14ac:dyDescent="0.2">
      <c r="A363" s="222" t="s">
        <v>2893</v>
      </c>
      <c r="B363" s="223" t="s">
        <v>2894</v>
      </c>
      <c r="C363" s="210" t="s">
        <v>377</v>
      </c>
      <c r="D363" s="223" t="s">
        <v>2895</v>
      </c>
      <c r="E363" s="224"/>
      <c r="F363" s="224"/>
      <c r="G363" s="224"/>
      <c r="H363" s="224"/>
      <c r="I363" s="225" t="s">
        <v>2896</v>
      </c>
      <c r="J363" s="226"/>
      <c r="K363" s="225" t="s">
        <v>425</v>
      </c>
      <c r="L363" s="226"/>
      <c r="M363" s="235">
        <v>696.6</v>
      </c>
      <c r="N363" s="221" t="e">
        <f>VLOOKUP(A363,[1]Bal032022!A:N,14,0)</f>
        <v>#N/A</v>
      </c>
    </row>
    <row r="364" spans="1:14" x14ac:dyDescent="0.2">
      <c r="A364" s="227" t="s">
        <v>377</v>
      </c>
      <c r="B364" s="228" t="s">
        <v>377</v>
      </c>
      <c r="C364" s="210" t="s">
        <v>377</v>
      </c>
      <c r="D364" s="228" t="s">
        <v>377</v>
      </c>
      <c r="E364" s="229"/>
      <c r="F364" s="229"/>
      <c r="G364" s="229"/>
      <c r="H364" s="229"/>
      <c r="I364" s="229"/>
      <c r="J364" s="229"/>
      <c r="K364" s="229"/>
      <c r="L364" s="229"/>
      <c r="M364" s="233"/>
      <c r="N364" s="221"/>
    </row>
    <row r="365" spans="1:14" x14ac:dyDescent="0.2">
      <c r="A365" s="216" t="s">
        <v>1516</v>
      </c>
      <c r="B365" s="217" t="s">
        <v>1517</v>
      </c>
      <c r="C365" s="210" t="s">
        <v>377</v>
      </c>
      <c r="D365" s="217" t="s">
        <v>1518</v>
      </c>
      <c r="E365" s="218"/>
      <c r="F365" s="218"/>
      <c r="G365" s="218"/>
      <c r="H365" s="218"/>
      <c r="I365" s="219" t="s">
        <v>2897</v>
      </c>
      <c r="J365" s="220"/>
      <c r="K365" s="219" t="s">
        <v>425</v>
      </c>
      <c r="L365" s="220"/>
      <c r="M365" s="231">
        <v>11534</v>
      </c>
      <c r="N365" s="221" t="e">
        <f>VLOOKUP(A365,[1]Bal032022!A:N,14,0)</f>
        <v>#N/A</v>
      </c>
    </row>
    <row r="366" spans="1:14" x14ac:dyDescent="0.2">
      <c r="A366" s="222" t="s">
        <v>1520</v>
      </c>
      <c r="B366" s="223" t="s">
        <v>1521</v>
      </c>
      <c r="C366" s="210" t="s">
        <v>377</v>
      </c>
      <c r="D366" s="223" t="s">
        <v>1522</v>
      </c>
      <c r="E366" s="224"/>
      <c r="F366" s="224"/>
      <c r="G366" s="224"/>
      <c r="H366" s="224"/>
      <c r="I366" s="225" t="s">
        <v>2838</v>
      </c>
      <c r="J366" s="226"/>
      <c r="K366" s="225" t="s">
        <v>425</v>
      </c>
      <c r="L366" s="226"/>
      <c r="M366" s="235">
        <v>10434</v>
      </c>
      <c r="N366" s="221" t="e">
        <f>VLOOKUP(A366,[1]Bal032022!A:N,14,0)</f>
        <v>#N/A</v>
      </c>
    </row>
    <row r="367" spans="1:14" x14ac:dyDescent="0.2">
      <c r="A367" s="222" t="s">
        <v>1524</v>
      </c>
      <c r="B367" s="223" t="s">
        <v>1525</v>
      </c>
      <c r="C367" s="210" t="s">
        <v>377</v>
      </c>
      <c r="D367" s="223" t="s">
        <v>1526</v>
      </c>
      <c r="E367" s="224"/>
      <c r="F367" s="224"/>
      <c r="G367" s="224"/>
      <c r="H367" s="224"/>
      <c r="I367" s="225" t="s">
        <v>2898</v>
      </c>
      <c r="J367" s="226"/>
      <c r="K367" s="225" t="s">
        <v>425</v>
      </c>
      <c r="L367" s="226"/>
      <c r="M367" s="235">
        <v>1100</v>
      </c>
      <c r="N367" s="221" t="e">
        <f>VLOOKUP(A367,[1]Bal032022!A:N,14,0)</f>
        <v>#N/A</v>
      </c>
    </row>
    <row r="368" spans="1:14" x14ac:dyDescent="0.2">
      <c r="A368" s="227" t="s">
        <v>377</v>
      </c>
      <c r="B368" s="228" t="s">
        <v>377</v>
      </c>
      <c r="C368" s="210" t="s">
        <v>377</v>
      </c>
      <c r="D368" s="228" t="s">
        <v>377</v>
      </c>
      <c r="E368" s="229"/>
      <c r="F368" s="229"/>
      <c r="G368" s="229"/>
      <c r="H368" s="229"/>
      <c r="I368" s="229"/>
      <c r="J368" s="229"/>
      <c r="K368" s="229"/>
      <c r="L368" s="229"/>
      <c r="M368" s="233"/>
      <c r="N368" s="221"/>
    </row>
    <row r="369" spans="1:14" x14ac:dyDescent="0.2">
      <c r="A369" s="216" t="s">
        <v>2001</v>
      </c>
      <c r="B369" s="217" t="s">
        <v>2002</v>
      </c>
      <c r="C369" s="210" t="s">
        <v>377</v>
      </c>
      <c r="D369" s="217" t="s">
        <v>2003</v>
      </c>
      <c r="E369" s="218"/>
      <c r="F369" s="218"/>
      <c r="G369" s="218"/>
      <c r="H369" s="218"/>
      <c r="I369" s="219" t="s">
        <v>2899</v>
      </c>
      <c r="J369" s="220"/>
      <c r="K369" s="219" t="s">
        <v>2900</v>
      </c>
      <c r="L369" s="220"/>
      <c r="M369" s="231">
        <v>161163.46</v>
      </c>
      <c r="N369" s="221" t="e">
        <f>VLOOKUP(A369,[1]Bal032022!A:N,14,0)</f>
        <v>#N/A</v>
      </c>
    </row>
    <row r="370" spans="1:14" x14ac:dyDescent="0.2">
      <c r="A370" s="222" t="s">
        <v>2005</v>
      </c>
      <c r="B370" s="223" t="s">
        <v>2006</v>
      </c>
      <c r="C370" s="210" t="s">
        <v>377</v>
      </c>
      <c r="D370" s="223" t="s">
        <v>1135</v>
      </c>
      <c r="E370" s="224"/>
      <c r="F370" s="224"/>
      <c r="G370" s="224"/>
      <c r="H370" s="224"/>
      <c r="I370" s="225" t="s">
        <v>2899</v>
      </c>
      <c r="J370" s="226"/>
      <c r="K370" s="225" t="s">
        <v>2900</v>
      </c>
      <c r="L370" s="226"/>
      <c r="M370" s="235">
        <v>161163.46</v>
      </c>
      <c r="N370" s="221" t="e">
        <f>VLOOKUP(A370,[1]Bal032022!A:N,14,0)</f>
        <v>#N/A</v>
      </c>
    </row>
    <row r="371" spans="1:14" x14ac:dyDescent="0.2">
      <c r="A371" s="227" t="s">
        <v>377</v>
      </c>
      <c r="B371" s="228" t="s">
        <v>377</v>
      </c>
      <c r="C371" s="210" t="s">
        <v>377</v>
      </c>
      <c r="D371" s="228" t="s">
        <v>377</v>
      </c>
      <c r="E371" s="229"/>
      <c r="F371" s="229"/>
      <c r="G371" s="229"/>
      <c r="H371" s="229"/>
      <c r="I371" s="229"/>
      <c r="J371" s="229"/>
      <c r="K371" s="229"/>
      <c r="L371" s="229"/>
      <c r="M371" s="233"/>
      <c r="N371" s="221"/>
    </row>
    <row r="372" spans="1:14" x14ac:dyDescent="0.2">
      <c r="A372" s="216" t="s">
        <v>2433</v>
      </c>
      <c r="B372" s="217" t="s">
        <v>2434</v>
      </c>
      <c r="C372" s="210" t="s">
        <v>377</v>
      </c>
      <c r="D372" s="217" t="s">
        <v>2435</v>
      </c>
      <c r="E372" s="218"/>
      <c r="F372" s="218"/>
      <c r="G372" s="218"/>
      <c r="H372" s="218"/>
      <c r="I372" s="219" t="s">
        <v>2901</v>
      </c>
      <c r="J372" s="220"/>
      <c r="K372" s="219" t="s">
        <v>2902</v>
      </c>
      <c r="L372" s="220"/>
      <c r="M372" s="231">
        <v>15459.61</v>
      </c>
      <c r="N372" s="221" t="s">
        <v>230</v>
      </c>
    </row>
    <row r="373" spans="1:14" x14ac:dyDescent="0.2">
      <c r="A373" s="216" t="s">
        <v>2437</v>
      </c>
      <c r="B373" s="217" t="s">
        <v>2438</v>
      </c>
      <c r="C373" s="210" t="s">
        <v>377</v>
      </c>
      <c r="D373" s="217" t="s">
        <v>2439</v>
      </c>
      <c r="E373" s="218"/>
      <c r="F373" s="218"/>
      <c r="G373" s="218"/>
      <c r="H373" s="218"/>
      <c r="I373" s="219" t="s">
        <v>2903</v>
      </c>
      <c r="J373" s="220"/>
      <c r="K373" s="219" t="s">
        <v>2902</v>
      </c>
      <c r="L373" s="220"/>
      <c r="M373" s="231">
        <v>-5946.69</v>
      </c>
      <c r="N373" s="221" t="e">
        <f>VLOOKUP(A373,[1]Bal032022!A:N,14,0)</f>
        <v>#N/A</v>
      </c>
    </row>
    <row r="374" spans="1:14" x14ac:dyDescent="0.2">
      <c r="A374" s="216" t="s">
        <v>2440</v>
      </c>
      <c r="B374" s="217" t="s">
        <v>2441</v>
      </c>
      <c r="C374" s="210" t="s">
        <v>377</v>
      </c>
      <c r="D374" s="217" t="s">
        <v>1135</v>
      </c>
      <c r="E374" s="218"/>
      <c r="F374" s="218"/>
      <c r="G374" s="218"/>
      <c r="H374" s="218"/>
      <c r="I374" s="219" t="s">
        <v>2904</v>
      </c>
      <c r="J374" s="220"/>
      <c r="K374" s="219" t="s">
        <v>425</v>
      </c>
      <c r="L374" s="220"/>
      <c r="M374" s="231">
        <v>15452</v>
      </c>
      <c r="N374" s="221" t="e">
        <f>VLOOKUP(A374,[1]Bal032022!A:N,14,0)</f>
        <v>#N/A</v>
      </c>
    </row>
    <row r="375" spans="1:14" x14ac:dyDescent="0.2">
      <c r="A375" s="222" t="s">
        <v>2905</v>
      </c>
      <c r="B375" s="223" t="s">
        <v>2906</v>
      </c>
      <c r="C375" s="210" t="s">
        <v>377</v>
      </c>
      <c r="D375" s="223" t="s">
        <v>1135</v>
      </c>
      <c r="E375" s="224"/>
      <c r="F375" s="224"/>
      <c r="G375" s="224"/>
      <c r="H375" s="224"/>
      <c r="I375" s="225" t="s">
        <v>2904</v>
      </c>
      <c r="J375" s="226"/>
      <c r="K375" s="225" t="s">
        <v>425</v>
      </c>
      <c r="L375" s="226"/>
      <c r="M375" s="235">
        <v>15452</v>
      </c>
      <c r="N375" s="221" t="e">
        <f>VLOOKUP(A375,[1]Bal032022!A:N,14,0)</f>
        <v>#N/A</v>
      </c>
    </row>
    <row r="376" spans="1:14" x14ac:dyDescent="0.2">
      <c r="A376" s="227" t="s">
        <v>377</v>
      </c>
      <c r="B376" s="228" t="s">
        <v>377</v>
      </c>
      <c r="C376" s="210" t="s">
        <v>377</v>
      </c>
      <c r="D376" s="228" t="s">
        <v>377</v>
      </c>
      <c r="E376" s="229"/>
      <c r="F376" s="229"/>
      <c r="G376" s="229"/>
      <c r="H376" s="229"/>
      <c r="I376" s="229"/>
      <c r="J376" s="229"/>
      <c r="K376" s="229"/>
      <c r="L376" s="229"/>
      <c r="M376" s="233"/>
      <c r="N376" s="221"/>
    </row>
    <row r="377" spans="1:14" x14ac:dyDescent="0.2">
      <c r="A377" s="216" t="s">
        <v>2446</v>
      </c>
      <c r="B377" s="217" t="s">
        <v>2447</v>
      </c>
      <c r="C377" s="210" t="s">
        <v>377</v>
      </c>
      <c r="D377" s="217" t="s">
        <v>1542</v>
      </c>
      <c r="E377" s="218"/>
      <c r="F377" s="218"/>
      <c r="G377" s="218"/>
      <c r="H377" s="218"/>
      <c r="I377" s="219" t="s">
        <v>2907</v>
      </c>
      <c r="J377" s="220"/>
      <c r="K377" s="219" t="s">
        <v>2902</v>
      </c>
      <c r="L377" s="220"/>
      <c r="M377" s="231">
        <v>-21398.69</v>
      </c>
      <c r="N377" s="221" t="s">
        <v>230</v>
      </c>
    </row>
    <row r="378" spans="1:14" x14ac:dyDescent="0.2">
      <c r="A378" s="222" t="s">
        <v>2449</v>
      </c>
      <c r="B378" s="223" t="s">
        <v>2450</v>
      </c>
      <c r="C378" s="210" t="s">
        <v>377</v>
      </c>
      <c r="D378" s="223" t="s">
        <v>1515</v>
      </c>
      <c r="E378" s="224"/>
      <c r="F378" s="224"/>
      <c r="G378" s="224"/>
      <c r="H378" s="224"/>
      <c r="I378" s="225" t="s">
        <v>2907</v>
      </c>
      <c r="J378" s="226"/>
      <c r="K378" s="225" t="s">
        <v>2902</v>
      </c>
      <c r="L378" s="226"/>
      <c r="M378" s="235">
        <v>-21398.69</v>
      </c>
      <c r="N378" s="221" t="e">
        <f>VLOOKUP(A378,[1]Bal032022!A:N,14,0)</f>
        <v>#N/A</v>
      </c>
    </row>
    <row r="379" spans="1:14" x14ac:dyDescent="0.2">
      <c r="A379" s="227" t="s">
        <v>377</v>
      </c>
      <c r="B379" s="228" t="s">
        <v>377</v>
      </c>
      <c r="C379" s="210" t="s">
        <v>377</v>
      </c>
      <c r="D379" s="228" t="s">
        <v>377</v>
      </c>
      <c r="E379" s="229"/>
      <c r="F379" s="229"/>
      <c r="G379" s="229"/>
      <c r="H379" s="229"/>
      <c r="I379" s="229"/>
      <c r="J379" s="229"/>
      <c r="K379" s="229"/>
      <c r="L379" s="229"/>
      <c r="M379" s="233"/>
      <c r="N379" s="221"/>
    </row>
    <row r="380" spans="1:14" x14ac:dyDescent="0.2">
      <c r="A380" s="216" t="s">
        <v>2908</v>
      </c>
      <c r="B380" s="217" t="s">
        <v>2909</v>
      </c>
      <c r="C380" s="210" t="s">
        <v>377</v>
      </c>
      <c r="D380" s="217" t="s">
        <v>2910</v>
      </c>
      <c r="E380" s="218"/>
      <c r="F380" s="218"/>
      <c r="G380" s="218"/>
      <c r="H380" s="218"/>
      <c r="I380" s="219" t="s">
        <v>2902</v>
      </c>
      <c r="J380" s="220"/>
      <c r="K380" s="219" t="s">
        <v>425</v>
      </c>
      <c r="L380" s="220"/>
      <c r="M380" s="231">
        <v>21406.3</v>
      </c>
      <c r="N380" s="221" t="s">
        <v>2967</v>
      </c>
    </row>
    <row r="381" spans="1:14" x14ac:dyDescent="0.2">
      <c r="A381" s="216" t="s">
        <v>2911</v>
      </c>
      <c r="B381" s="217" t="s">
        <v>2912</v>
      </c>
      <c r="C381" s="210" t="s">
        <v>377</v>
      </c>
      <c r="D381" s="217" t="s">
        <v>1542</v>
      </c>
      <c r="E381" s="218"/>
      <c r="F381" s="218"/>
      <c r="G381" s="218"/>
      <c r="H381" s="218"/>
      <c r="I381" s="219" t="s">
        <v>2902</v>
      </c>
      <c r="J381" s="220"/>
      <c r="K381" s="219" t="s">
        <v>425</v>
      </c>
      <c r="L381" s="220"/>
      <c r="M381" s="231">
        <v>21406.3</v>
      </c>
      <c r="N381" s="221" t="e">
        <f>VLOOKUP(A381,[1]Bal032022!A:N,14,0)</f>
        <v>#N/A</v>
      </c>
    </row>
    <row r="382" spans="1:14" x14ac:dyDescent="0.2">
      <c r="A382" s="222" t="s">
        <v>2913</v>
      </c>
      <c r="B382" s="223" t="s">
        <v>2914</v>
      </c>
      <c r="C382" s="210" t="s">
        <v>377</v>
      </c>
      <c r="D382" s="223" t="s">
        <v>1515</v>
      </c>
      <c r="E382" s="224"/>
      <c r="F382" s="224"/>
      <c r="G382" s="224"/>
      <c r="H382" s="224"/>
      <c r="I382" s="225" t="s">
        <v>2902</v>
      </c>
      <c r="J382" s="226"/>
      <c r="K382" s="225" t="s">
        <v>425</v>
      </c>
      <c r="L382" s="226"/>
      <c r="M382" s="235">
        <v>21406.3</v>
      </c>
      <c r="N382" s="221" t="e">
        <f>VLOOKUP(A382,[1]Bal032022!A:N,14,0)</f>
        <v>#N/A</v>
      </c>
    </row>
    <row r="383" spans="1:14" x14ac:dyDescent="0.2">
      <c r="A383" s="216" t="s">
        <v>377</v>
      </c>
      <c r="B383" s="217" t="s">
        <v>377</v>
      </c>
      <c r="C383" s="210" t="s">
        <v>377</v>
      </c>
      <c r="D383" s="217" t="s">
        <v>377</v>
      </c>
      <c r="E383" s="218"/>
      <c r="F383" s="218"/>
      <c r="G383" s="218"/>
      <c r="H383" s="218"/>
      <c r="I383" s="218"/>
      <c r="J383" s="218"/>
      <c r="K383" s="218"/>
      <c r="L383" s="218"/>
      <c r="M383" s="236"/>
      <c r="N383" s="221"/>
    </row>
    <row r="384" spans="1:14" x14ac:dyDescent="0.2">
      <c r="A384" s="216" t="s">
        <v>1528</v>
      </c>
      <c r="B384" s="217" t="s">
        <v>1529</v>
      </c>
      <c r="C384" s="210" t="s">
        <v>377</v>
      </c>
      <c r="D384" s="217" t="s">
        <v>1530</v>
      </c>
      <c r="E384" s="218"/>
      <c r="F384" s="218"/>
      <c r="G384" s="218"/>
      <c r="H384" s="218"/>
      <c r="I384" s="219" t="s">
        <v>2915</v>
      </c>
      <c r="J384" s="220"/>
      <c r="K384" s="219" t="s">
        <v>425</v>
      </c>
      <c r="L384" s="220"/>
      <c r="M384" s="231">
        <v>57106.42</v>
      </c>
      <c r="N384" s="221" t="e">
        <f>VLOOKUP(A384,[1]Bal032022!A:N,14,0)</f>
        <v>#N/A</v>
      </c>
    </row>
    <row r="385" spans="1:14" x14ac:dyDescent="0.2">
      <c r="A385" s="216" t="s">
        <v>1532</v>
      </c>
      <c r="B385" s="217" t="s">
        <v>1533</v>
      </c>
      <c r="C385" s="210" t="s">
        <v>377</v>
      </c>
      <c r="D385" s="217" t="s">
        <v>1530</v>
      </c>
      <c r="E385" s="218"/>
      <c r="F385" s="218"/>
      <c r="G385" s="218"/>
      <c r="H385" s="218"/>
      <c r="I385" s="219" t="s">
        <v>2915</v>
      </c>
      <c r="J385" s="220"/>
      <c r="K385" s="219" t="s">
        <v>425</v>
      </c>
      <c r="L385" s="220"/>
      <c r="M385" s="231">
        <v>57106.42</v>
      </c>
      <c r="N385" s="221" t="s">
        <v>291</v>
      </c>
    </row>
    <row r="386" spans="1:14" x14ac:dyDescent="0.2">
      <c r="A386" s="216" t="s">
        <v>1534</v>
      </c>
      <c r="B386" s="217" t="s">
        <v>1535</v>
      </c>
      <c r="C386" s="210" t="s">
        <v>377</v>
      </c>
      <c r="D386" s="217" t="s">
        <v>1135</v>
      </c>
      <c r="E386" s="218"/>
      <c r="F386" s="218"/>
      <c r="G386" s="218"/>
      <c r="H386" s="218"/>
      <c r="I386" s="219" t="s">
        <v>2916</v>
      </c>
      <c r="J386" s="220"/>
      <c r="K386" s="219" t="s">
        <v>425</v>
      </c>
      <c r="L386" s="220"/>
      <c r="M386" s="231">
        <v>56000</v>
      </c>
      <c r="N386" s="221" t="e">
        <f>VLOOKUP(A386,[1]Bal032022!A:N,14,0)</f>
        <v>#N/A</v>
      </c>
    </row>
    <row r="387" spans="1:14" x14ac:dyDescent="0.2">
      <c r="A387" s="222" t="s">
        <v>2917</v>
      </c>
      <c r="B387" s="223" t="s">
        <v>2918</v>
      </c>
      <c r="C387" s="210" t="s">
        <v>377</v>
      </c>
      <c r="D387" s="223" t="s">
        <v>1503</v>
      </c>
      <c r="E387" s="224"/>
      <c r="F387" s="224"/>
      <c r="G387" s="224"/>
      <c r="H387" s="224"/>
      <c r="I387" s="225" t="s">
        <v>1128</v>
      </c>
      <c r="J387" s="226"/>
      <c r="K387" s="225" t="s">
        <v>425</v>
      </c>
      <c r="L387" s="226"/>
      <c r="M387" s="235">
        <v>10000</v>
      </c>
      <c r="N387" s="221" t="e">
        <f>VLOOKUP(A387,[1]Bal032022!A:N,14,0)</f>
        <v>#N/A</v>
      </c>
    </row>
    <row r="388" spans="1:14" x14ac:dyDescent="0.2">
      <c r="A388" s="222" t="s">
        <v>2919</v>
      </c>
      <c r="B388" s="223" t="s">
        <v>2920</v>
      </c>
      <c r="C388" s="210" t="s">
        <v>377</v>
      </c>
      <c r="D388" s="223" t="s">
        <v>2921</v>
      </c>
      <c r="E388" s="224"/>
      <c r="F388" s="224"/>
      <c r="G388" s="224"/>
      <c r="H388" s="224"/>
      <c r="I388" s="225" t="s">
        <v>2922</v>
      </c>
      <c r="J388" s="226"/>
      <c r="K388" s="225" t="s">
        <v>425</v>
      </c>
      <c r="L388" s="226"/>
      <c r="M388" s="235">
        <v>46000</v>
      </c>
      <c r="N388" s="221" t="e">
        <f>VLOOKUP(A388,[1]Bal032022!A:N,14,0)</f>
        <v>#N/A</v>
      </c>
    </row>
    <row r="389" spans="1:14" x14ac:dyDescent="0.2">
      <c r="A389" s="227" t="s">
        <v>377</v>
      </c>
      <c r="B389" s="228" t="s">
        <v>377</v>
      </c>
      <c r="C389" s="210" t="s">
        <v>377</v>
      </c>
      <c r="D389" s="228" t="s">
        <v>377</v>
      </c>
      <c r="E389" s="229"/>
      <c r="F389" s="229"/>
      <c r="G389" s="229"/>
      <c r="H389" s="229"/>
      <c r="I389" s="229"/>
      <c r="J389" s="229"/>
      <c r="K389" s="229"/>
      <c r="L389" s="229"/>
      <c r="M389" s="233"/>
      <c r="N389" s="221"/>
    </row>
    <row r="390" spans="1:14" x14ac:dyDescent="0.2">
      <c r="A390" s="216" t="s">
        <v>1540</v>
      </c>
      <c r="B390" s="217" t="s">
        <v>1541</v>
      </c>
      <c r="C390" s="210" t="s">
        <v>377</v>
      </c>
      <c r="D390" s="217" t="s">
        <v>1542</v>
      </c>
      <c r="E390" s="218"/>
      <c r="F390" s="218"/>
      <c r="G390" s="218"/>
      <c r="H390" s="218"/>
      <c r="I390" s="219" t="s">
        <v>2923</v>
      </c>
      <c r="J390" s="220"/>
      <c r="K390" s="219" t="s">
        <v>425</v>
      </c>
      <c r="L390" s="220"/>
      <c r="M390" s="231">
        <v>1106.42</v>
      </c>
      <c r="N390" s="221" t="e">
        <f>VLOOKUP(A390,[1]Bal032022!A:N,14,0)</f>
        <v>#N/A</v>
      </c>
    </row>
    <row r="391" spans="1:14" x14ac:dyDescent="0.2">
      <c r="A391" s="222" t="s">
        <v>1544</v>
      </c>
      <c r="B391" s="223" t="s">
        <v>1545</v>
      </c>
      <c r="C391" s="210" t="s">
        <v>377</v>
      </c>
      <c r="D391" s="223" t="s">
        <v>1546</v>
      </c>
      <c r="E391" s="224"/>
      <c r="F391" s="224"/>
      <c r="G391" s="224"/>
      <c r="H391" s="224"/>
      <c r="I391" s="225" t="s">
        <v>1547</v>
      </c>
      <c r="J391" s="226"/>
      <c r="K391" s="225" t="s">
        <v>425</v>
      </c>
      <c r="L391" s="226"/>
      <c r="M391" s="235">
        <v>16.5</v>
      </c>
      <c r="N391" s="221" t="e">
        <f>VLOOKUP(A391,[1]Bal032022!A:N,14,0)</f>
        <v>#N/A</v>
      </c>
    </row>
    <row r="392" spans="1:14" x14ac:dyDescent="0.2">
      <c r="A392" s="222" t="s">
        <v>1548</v>
      </c>
      <c r="B392" s="223" t="s">
        <v>1549</v>
      </c>
      <c r="C392" s="210" t="s">
        <v>377</v>
      </c>
      <c r="D392" s="223" t="s">
        <v>1515</v>
      </c>
      <c r="E392" s="224"/>
      <c r="F392" s="224"/>
      <c r="G392" s="224"/>
      <c r="H392" s="224"/>
      <c r="I392" s="225" t="s">
        <v>2924</v>
      </c>
      <c r="J392" s="226"/>
      <c r="K392" s="225" t="s">
        <v>425</v>
      </c>
      <c r="L392" s="226"/>
      <c r="M392" s="235">
        <v>1089.92</v>
      </c>
      <c r="N392" s="221" t="e">
        <f>VLOOKUP(A392,[1]Bal032022!A:N,14,0)</f>
        <v>#N/A</v>
      </c>
    </row>
    <row r="393" spans="1:14" x14ac:dyDescent="0.2">
      <c r="A393" s="227" t="s">
        <v>377</v>
      </c>
      <c r="B393" s="228" t="s">
        <v>377</v>
      </c>
      <c r="C393" s="210" t="s">
        <v>377</v>
      </c>
      <c r="D393" s="228" t="s">
        <v>377</v>
      </c>
      <c r="E393" s="229"/>
      <c r="F393" s="229"/>
      <c r="G393" s="229"/>
      <c r="H393" s="229"/>
      <c r="I393" s="229"/>
      <c r="J393" s="229"/>
      <c r="K393" s="229"/>
      <c r="L393" s="229"/>
      <c r="M393" s="233"/>
      <c r="N393" s="221"/>
    </row>
    <row r="394" spans="1:14" x14ac:dyDescent="0.2">
      <c r="A394" s="216" t="s">
        <v>1551</v>
      </c>
      <c r="B394" s="217" t="s">
        <v>1552</v>
      </c>
      <c r="C394" s="210" t="s">
        <v>377</v>
      </c>
      <c r="D394" s="217" t="s">
        <v>1553</v>
      </c>
      <c r="E394" s="218"/>
      <c r="F394" s="218"/>
      <c r="G394" s="218"/>
      <c r="H394" s="218"/>
      <c r="I394" s="219" t="s">
        <v>2925</v>
      </c>
      <c r="J394" s="220"/>
      <c r="K394" s="219" t="s">
        <v>425</v>
      </c>
      <c r="L394" s="220"/>
      <c r="M394" s="231">
        <v>8117.33</v>
      </c>
      <c r="N394" s="221">
        <f>VLOOKUP(A394,[1]Bal032022!A:N,14,0)</f>
        <v>0</v>
      </c>
    </row>
    <row r="395" spans="1:14" x14ac:dyDescent="0.2">
      <c r="A395" s="216" t="s">
        <v>1554</v>
      </c>
      <c r="B395" s="217" t="s">
        <v>1555</v>
      </c>
      <c r="C395" s="210" t="s">
        <v>377</v>
      </c>
      <c r="D395" s="217" t="s">
        <v>1553</v>
      </c>
      <c r="E395" s="218"/>
      <c r="F395" s="218"/>
      <c r="G395" s="218"/>
      <c r="H395" s="218"/>
      <c r="I395" s="219" t="s">
        <v>2925</v>
      </c>
      <c r="J395" s="220"/>
      <c r="K395" s="219" t="s">
        <v>425</v>
      </c>
      <c r="L395" s="220"/>
      <c r="M395" s="231">
        <v>8117.33</v>
      </c>
      <c r="N395" s="221">
        <f>VLOOKUP(A395,[1]Bal032022!A:N,14,0)</f>
        <v>0</v>
      </c>
    </row>
    <row r="396" spans="1:14" x14ac:dyDescent="0.2">
      <c r="A396" s="216" t="s">
        <v>1556</v>
      </c>
      <c r="B396" s="217" t="s">
        <v>1557</v>
      </c>
      <c r="C396" s="210" t="s">
        <v>377</v>
      </c>
      <c r="D396" s="217" t="s">
        <v>1553</v>
      </c>
      <c r="E396" s="218"/>
      <c r="F396" s="218"/>
      <c r="G396" s="218"/>
      <c r="H396" s="218"/>
      <c r="I396" s="219" t="s">
        <v>2925</v>
      </c>
      <c r="J396" s="220"/>
      <c r="K396" s="219" t="s">
        <v>425</v>
      </c>
      <c r="L396" s="220"/>
      <c r="M396" s="231">
        <v>8117.33</v>
      </c>
      <c r="N396" s="221">
        <f>VLOOKUP(A396,[1]Bal032022!A:N,14,0)</f>
        <v>0</v>
      </c>
    </row>
    <row r="397" spans="1:14" x14ac:dyDescent="0.2">
      <c r="A397" s="216" t="s">
        <v>1558</v>
      </c>
      <c r="B397" s="217" t="s">
        <v>1559</v>
      </c>
      <c r="C397" s="210" t="s">
        <v>377</v>
      </c>
      <c r="D397" s="217" t="s">
        <v>1553</v>
      </c>
      <c r="E397" s="218"/>
      <c r="F397" s="218"/>
      <c r="G397" s="218"/>
      <c r="H397" s="218"/>
      <c r="I397" s="219" t="s">
        <v>2925</v>
      </c>
      <c r="J397" s="220"/>
      <c r="K397" s="219" t="s">
        <v>425</v>
      </c>
      <c r="L397" s="220"/>
      <c r="M397" s="231">
        <v>8117.33</v>
      </c>
      <c r="N397" s="221" t="s">
        <v>257</v>
      </c>
    </row>
    <row r="398" spans="1:14" x14ac:dyDescent="0.2">
      <c r="A398" s="222" t="s">
        <v>1560</v>
      </c>
      <c r="B398" s="223" t="s">
        <v>1561</v>
      </c>
      <c r="C398" s="210" t="s">
        <v>377</v>
      </c>
      <c r="D398" s="223" t="s">
        <v>1562</v>
      </c>
      <c r="E398" s="224"/>
      <c r="F398" s="224"/>
      <c r="G398" s="224"/>
      <c r="H398" s="224"/>
      <c r="I398" s="225" t="s">
        <v>403</v>
      </c>
      <c r="J398" s="226"/>
      <c r="K398" s="225" t="s">
        <v>425</v>
      </c>
      <c r="L398" s="226"/>
      <c r="M398" s="235">
        <v>2387</v>
      </c>
      <c r="N398" s="221" t="s">
        <v>275</v>
      </c>
    </row>
    <row r="399" spans="1:14" x14ac:dyDescent="0.2">
      <c r="A399" s="222" t="s">
        <v>2926</v>
      </c>
      <c r="B399" s="223" t="s">
        <v>2927</v>
      </c>
      <c r="C399" s="210" t="s">
        <v>377</v>
      </c>
      <c r="D399" s="223" t="s">
        <v>2928</v>
      </c>
      <c r="E399" s="224"/>
      <c r="F399" s="224"/>
      <c r="G399" s="224"/>
      <c r="H399" s="224"/>
      <c r="I399" s="225" t="s">
        <v>2929</v>
      </c>
      <c r="J399" s="226"/>
      <c r="K399" s="225" t="s">
        <v>425</v>
      </c>
      <c r="L399" s="226"/>
      <c r="M399" s="235">
        <v>5730.33</v>
      </c>
      <c r="N399" s="221" t="s">
        <v>274</v>
      </c>
    </row>
    <row r="400" spans="1:14" x14ac:dyDescent="0.2">
      <c r="A400" s="227" t="s">
        <v>377</v>
      </c>
      <c r="B400" s="228" t="s">
        <v>377</v>
      </c>
      <c r="C400" s="210" t="s">
        <v>377</v>
      </c>
      <c r="D400" s="228" t="s">
        <v>377</v>
      </c>
      <c r="E400" s="229"/>
      <c r="F400" s="229"/>
      <c r="G400" s="229"/>
      <c r="H400" s="229"/>
      <c r="I400" s="229"/>
      <c r="J400" s="229"/>
      <c r="K400" s="229"/>
      <c r="L400" s="229"/>
      <c r="M400" s="233"/>
      <c r="N400" s="221"/>
    </row>
    <row r="401" spans="1:14" x14ac:dyDescent="0.2">
      <c r="A401" s="216" t="s">
        <v>1563</v>
      </c>
      <c r="B401" s="217" t="s">
        <v>1564</v>
      </c>
      <c r="C401" s="210" t="s">
        <v>377</v>
      </c>
      <c r="D401" s="217" t="s">
        <v>1565</v>
      </c>
      <c r="E401" s="218"/>
      <c r="F401" s="218"/>
      <c r="G401" s="218"/>
      <c r="H401" s="218"/>
      <c r="I401" s="219" t="s">
        <v>2568</v>
      </c>
      <c r="J401" s="220"/>
      <c r="K401" s="219" t="s">
        <v>425</v>
      </c>
      <c r="L401" s="220"/>
      <c r="M401" s="231">
        <v>20357.32</v>
      </c>
      <c r="N401" s="221">
        <f>VLOOKUP(A401,[1]Bal032022!A:N,14,0)</f>
        <v>0</v>
      </c>
    </row>
    <row r="402" spans="1:14" x14ac:dyDescent="0.2">
      <c r="A402" s="216" t="s">
        <v>1566</v>
      </c>
      <c r="B402" s="217" t="s">
        <v>1567</v>
      </c>
      <c r="C402" s="210" t="s">
        <v>377</v>
      </c>
      <c r="D402" s="217" t="s">
        <v>1565</v>
      </c>
      <c r="E402" s="218"/>
      <c r="F402" s="218"/>
      <c r="G402" s="218"/>
      <c r="H402" s="218"/>
      <c r="I402" s="219" t="s">
        <v>2568</v>
      </c>
      <c r="J402" s="220"/>
      <c r="K402" s="219" t="s">
        <v>425</v>
      </c>
      <c r="L402" s="220"/>
      <c r="M402" s="231">
        <v>20357.32</v>
      </c>
      <c r="N402" s="221">
        <f>VLOOKUP(A402,[1]Bal032022!A:N,14,0)</f>
        <v>0</v>
      </c>
    </row>
    <row r="403" spans="1:14" x14ac:dyDescent="0.2">
      <c r="A403" s="216" t="s">
        <v>1568</v>
      </c>
      <c r="B403" s="217" t="s">
        <v>1569</v>
      </c>
      <c r="C403" s="210" t="s">
        <v>377</v>
      </c>
      <c r="D403" s="217" t="s">
        <v>1565</v>
      </c>
      <c r="E403" s="218"/>
      <c r="F403" s="218"/>
      <c r="G403" s="218"/>
      <c r="H403" s="218"/>
      <c r="I403" s="219" t="s">
        <v>2568</v>
      </c>
      <c r="J403" s="220"/>
      <c r="K403" s="219" t="s">
        <v>425</v>
      </c>
      <c r="L403" s="220"/>
      <c r="M403" s="231">
        <v>20357.32</v>
      </c>
      <c r="N403" s="221">
        <f>VLOOKUP(A403,[1]Bal032022!A:N,14,0)</f>
        <v>0</v>
      </c>
    </row>
    <row r="404" spans="1:14" x14ac:dyDescent="0.2">
      <c r="A404" s="216" t="s">
        <v>1570</v>
      </c>
      <c r="B404" s="217" t="s">
        <v>1571</v>
      </c>
      <c r="C404" s="210" t="s">
        <v>377</v>
      </c>
      <c r="D404" s="217" t="s">
        <v>1565</v>
      </c>
      <c r="E404" s="218"/>
      <c r="F404" s="218"/>
      <c r="G404" s="218"/>
      <c r="H404" s="218"/>
      <c r="I404" s="219" t="s">
        <v>2568</v>
      </c>
      <c r="J404" s="220"/>
      <c r="K404" s="219" t="s">
        <v>425</v>
      </c>
      <c r="L404" s="220"/>
      <c r="M404" s="231">
        <v>20357.32</v>
      </c>
      <c r="N404" s="221" t="str">
        <f>VLOOKUP(A404,[1]Bal032022!A:N,14,0)</f>
        <v>6.2.1</v>
      </c>
    </row>
    <row r="405" spans="1:14" x14ac:dyDescent="0.2">
      <c r="A405" s="222" t="s">
        <v>1572</v>
      </c>
      <c r="B405" s="223" t="s">
        <v>1573</v>
      </c>
      <c r="C405" s="210" t="s">
        <v>377</v>
      </c>
      <c r="D405" s="223" t="s">
        <v>1574</v>
      </c>
      <c r="E405" s="224"/>
      <c r="F405" s="224"/>
      <c r="G405" s="224"/>
      <c r="H405" s="224"/>
      <c r="I405" s="225" t="s">
        <v>2568</v>
      </c>
      <c r="J405" s="226"/>
      <c r="K405" s="225" t="s">
        <v>425</v>
      </c>
      <c r="L405" s="226"/>
      <c r="M405" s="235">
        <v>20357.32</v>
      </c>
      <c r="N405" s="221">
        <f>VLOOKUP(A405,[1]Bal032022!A:N,14,0)</f>
        <v>0</v>
      </c>
    </row>
    <row r="406" spans="1:14" x14ac:dyDescent="0.2">
      <c r="A406" s="227" t="s">
        <v>377</v>
      </c>
      <c r="B406" s="228" t="s">
        <v>377</v>
      </c>
      <c r="C406" s="210" t="s">
        <v>377</v>
      </c>
      <c r="D406" s="228" t="s">
        <v>377</v>
      </c>
      <c r="E406" s="229"/>
      <c r="F406" s="229"/>
      <c r="G406" s="229"/>
      <c r="H406" s="229"/>
      <c r="I406" s="229"/>
      <c r="J406" s="229"/>
      <c r="K406" s="229"/>
      <c r="L406" s="229"/>
      <c r="M406" s="233"/>
      <c r="N406" s="221"/>
    </row>
    <row r="407" spans="1:14" x14ac:dyDescent="0.2">
      <c r="A407" s="216" t="s">
        <v>1575</v>
      </c>
      <c r="B407" s="217" t="s">
        <v>1576</v>
      </c>
      <c r="C407" s="210" t="s">
        <v>377</v>
      </c>
      <c r="D407" s="217" t="s">
        <v>1577</v>
      </c>
      <c r="E407" s="218"/>
      <c r="F407" s="218"/>
      <c r="G407" s="218"/>
      <c r="H407" s="218"/>
      <c r="I407" s="219" t="s">
        <v>2930</v>
      </c>
      <c r="J407" s="220"/>
      <c r="K407" s="219" t="s">
        <v>2931</v>
      </c>
      <c r="L407" s="220"/>
      <c r="M407" s="231">
        <v>181582.9</v>
      </c>
      <c r="N407" s="221">
        <f>VLOOKUP(A407,[1]Bal032022!A:N,14,0)</f>
        <v>0</v>
      </c>
    </row>
    <row r="408" spans="1:14" x14ac:dyDescent="0.2">
      <c r="A408" s="216" t="s">
        <v>1579</v>
      </c>
      <c r="B408" s="217" t="s">
        <v>1580</v>
      </c>
      <c r="C408" s="210" t="s">
        <v>377</v>
      </c>
      <c r="D408" s="217" t="s">
        <v>1581</v>
      </c>
      <c r="E408" s="218"/>
      <c r="F408" s="218"/>
      <c r="G408" s="218"/>
      <c r="H408" s="218"/>
      <c r="I408" s="219" t="s">
        <v>2930</v>
      </c>
      <c r="J408" s="220"/>
      <c r="K408" s="219" t="s">
        <v>2931</v>
      </c>
      <c r="L408" s="220"/>
      <c r="M408" s="231">
        <v>181582.9</v>
      </c>
      <c r="N408" s="221">
        <f>VLOOKUP(A408,[1]Bal032022!A:N,14,0)</f>
        <v>0</v>
      </c>
    </row>
    <row r="409" spans="1:14" x14ac:dyDescent="0.2">
      <c r="A409" s="216" t="s">
        <v>1582</v>
      </c>
      <c r="B409" s="217" t="s">
        <v>1583</v>
      </c>
      <c r="C409" s="210" t="s">
        <v>377</v>
      </c>
      <c r="D409" s="217" t="s">
        <v>1581</v>
      </c>
      <c r="E409" s="218"/>
      <c r="F409" s="218"/>
      <c r="G409" s="218"/>
      <c r="H409" s="218"/>
      <c r="I409" s="219" t="s">
        <v>2930</v>
      </c>
      <c r="J409" s="220"/>
      <c r="K409" s="219" t="s">
        <v>2931</v>
      </c>
      <c r="L409" s="220"/>
      <c r="M409" s="231">
        <v>181582.9</v>
      </c>
      <c r="N409" s="221">
        <f>VLOOKUP(A409,[1]Bal032022!A:N,14,0)</f>
        <v>0</v>
      </c>
    </row>
    <row r="410" spans="1:14" x14ac:dyDescent="0.2">
      <c r="A410" s="216" t="s">
        <v>1584</v>
      </c>
      <c r="B410" s="217" t="s">
        <v>1585</v>
      </c>
      <c r="C410" s="210" t="s">
        <v>377</v>
      </c>
      <c r="D410" s="217" t="s">
        <v>1581</v>
      </c>
      <c r="E410" s="218"/>
      <c r="F410" s="218"/>
      <c r="G410" s="218"/>
      <c r="H410" s="218"/>
      <c r="I410" s="219" t="s">
        <v>2930</v>
      </c>
      <c r="J410" s="220"/>
      <c r="K410" s="219" t="s">
        <v>2931</v>
      </c>
      <c r="L410" s="220"/>
      <c r="M410" s="231">
        <v>181582.9</v>
      </c>
      <c r="N410" s="221" t="s">
        <v>257</v>
      </c>
    </row>
    <row r="411" spans="1:14" x14ac:dyDescent="0.2">
      <c r="A411" s="222" t="s">
        <v>1586</v>
      </c>
      <c r="B411" s="223" t="s">
        <v>1587</v>
      </c>
      <c r="C411" s="210" t="s">
        <v>377</v>
      </c>
      <c r="D411" s="223" t="s">
        <v>1588</v>
      </c>
      <c r="E411" s="224"/>
      <c r="F411" s="224"/>
      <c r="G411" s="224"/>
      <c r="H411" s="224"/>
      <c r="I411" s="225" t="s">
        <v>2458</v>
      </c>
      <c r="J411" s="226"/>
      <c r="K411" s="225" t="s">
        <v>425</v>
      </c>
      <c r="L411" s="226"/>
      <c r="M411" s="235">
        <v>606.09</v>
      </c>
      <c r="N411" s="221" t="s">
        <v>263</v>
      </c>
    </row>
    <row r="412" spans="1:14" x14ac:dyDescent="0.2">
      <c r="A412" s="222" t="s">
        <v>2459</v>
      </c>
      <c r="B412" s="223" t="s">
        <v>2460</v>
      </c>
      <c r="C412" s="210" t="s">
        <v>377</v>
      </c>
      <c r="D412" s="223" t="s">
        <v>2461</v>
      </c>
      <c r="E412" s="224"/>
      <c r="F412" s="224"/>
      <c r="G412" s="224"/>
      <c r="H412" s="224"/>
      <c r="I412" s="225" t="s">
        <v>425</v>
      </c>
      <c r="J412" s="226"/>
      <c r="K412" s="225" t="s">
        <v>2828</v>
      </c>
      <c r="L412" s="226"/>
      <c r="M412" s="235">
        <v>-20000</v>
      </c>
      <c r="N412" s="221" t="s">
        <v>271</v>
      </c>
    </row>
    <row r="413" spans="1:14" x14ac:dyDescent="0.2">
      <c r="A413" s="222" t="s">
        <v>1590</v>
      </c>
      <c r="B413" s="223" t="s">
        <v>1591</v>
      </c>
      <c r="C413" s="210" t="s">
        <v>377</v>
      </c>
      <c r="D413" s="223" t="s">
        <v>1592</v>
      </c>
      <c r="E413" s="224"/>
      <c r="F413" s="224"/>
      <c r="G413" s="224"/>
      <c r="H413" s="224"/>
      <c r="I413" s="225" t="s">
        <v>2932</v>
      </c>
      <c r="J413" s="226"/>
      <c r="K413" s="225" t="s">
        <v>2933</v>
      </c>
      <c r="L413" s="226"/>
      <c r="M413" s="235">
        <v>180976.81</v>
      </c>
      <c r="N413" s="221" t="s">
        <v>273</v>
      </c>
    </row>
    <row r="414" spans="1:14" x14ac:dyDescent="0.2">
      <c r="A414" s="222" t="s">
        <v>2934</v>
      </c>
      <c r="B414" s="223" t="s">
        <v>2935</v>
      </c>
      <c r="C414" s="210" t="s">
        <v>377</v>
      </c>
      <c r="D414" s="223" t="s">
        <v>2936</v>
      </c>
      <c r="E414" s="224"/>
      <c r="F414" s="224"/>
      <c r="G414" s="224"/>
      <c r="H414" s="224"/>
      <c r="I414" s="225" t="s">
        <v>2828</v>
      </c>
      <c r="J414" s="226"/>
      <c r="K414" s="225" t="s">
        <v>425</v>
      </c>
      <c r="L414" s="226"/>
      <c r="M414" s="235">
        <v>20000</v>
      </c>
      <c r="N414" s="221" t="s">
        <v>269</v>
      </c>
    </row>
    <row r="415" spans="1:14" x14ac:dyDescent="0.2">
      <c r="A415" s="216" t="s">
        <v>377</v>
      </c>
      <c r="B415" s="217" t="s">
        <v>377</v>
      </c>
      <c r="C415" s="210" t="s">
        <v>377</v>
      </c>
      <c r="D415" s="217" t="s">
        <v>377</v>
      </c>
      <c r="E415" s="218"/>
      <c r="F415" s="218"/>
      <c r="G415" s="218"/>
      <c r="H415" s="218"/>
      <c r="I415" s="218"/>
      <c r="J415" s="218"/>
      <c r="K415" s="218"/>
      <c r="L415" s="218"/>
      <c r="M415" s="236"/>
      <c r="N415" s="221"/>
    </row>
    <row r="416" spans="1:14" x14ac:dyDescent="0.2">
      <c r="A416" s="216" t="s">
        <v>1594</v>
      </c>
      <c r="B416" s="217" t="s">
        <v>63</v>
      </c>
      <c r="C416" s="217" t="s">
        <v>1595</v>
      </c>
      <c r="D416" s="218"/>
      <c r="E416" s="218"/>
      <c r="F416" s="218"/>
      <c r="G416" s="218"/>
      <c r="H416" s="218"/>
      <c r="I416" s="219" t="s">
        <v>2937</v>
      </c>
      <c r="J416" s="220"/>
      <c r="K416" s="219" t="s">
        <v>2938</v>
      </c>
      <c r="L416" s="220"/>
      <c r="M416" s="231">
        <v>1969254.66</v>
      </c>
      <c r="N416" s="221">
        <f>VLOOKUP(A416,[1]Bal032022!A:N,14,0)</f>
        <v>0</v>
      </c>
    </row>
    <row r="417" spans="1:14" x14ac:dyDescent="0.2">
      <c r="A417" s="216" t="s">
        <v>1598</v>
      </c>
      <c r="B417" s="217" t="s">
        <v>1599</v>
      </c>
      <c r="C417" s="210" t="s">
        <v>377</v>
      </c>
      <c r="D417" s="217" t="s">
        <v>1595</v>
      </c>
      <c r="E417" s="218"/>
      <c r="F417" s="218"/>
      <c r="G417" s="218"/>
      <c r="H417" s="218"/>
      <c r="I417" s="219" t="s">
        <v>2937</v>
      </c>
      <c r="J417" s="220"/>
      <c r="K417" s="219" t="s">
        <v>2938</v>
      </c>
      <c r="L417" s="220"/>
      <c r="M417" s="231">
        <v>1969254.66</v>
      </c>
      <c r="N417" s="221">
        <f>VLOOKUP(A417,[1]Bal032022!A:N,14,0)</f>
        <v>0</v>
      </c>
    </row>
    <row r="418" spans="1:14" x14ac:dyDescent="0.2">
      <c r="A418" s="216" t="s">
        <v>1600</v>
      </c>
      <c r="B418" s="217" t="s">
        <v>1601</v>
      </c>
      <c r="C418" s="210" t="s">
        <v>377</v>
      </c>
      <c r="D418" s="217" t="s">
        <v>1595</v>
      </c>
      <c r="E418" s="218"/>
      <c r="F418" s="218"/>
      <c r="G418" s="218"/>
      <c r="H418" s="218"/>
      <c r="I418" s="219" t="s">
        <v>2937</v>
      </c>
      <c r="J418" s="220"/>
      <c r="K418" s="219" t="s">
        <v>2938</v>
      </c>
      <c r="L418" s="220"/>
      <c r="M418" s="231">
        <v>1969254.66</v>
      </c>
      <c r="N418" s="221">
        <f>VLOOKUP(A418,[1]Bal032022!A:N,14,0)</f>
        <v>0</v>
      </c>
    </row>
    <row r="419" spans="1:14" x14ac:dyDescent="0.2">
      <c r="A419" s="216" t="s">
        <v>1602</v>
      </c>
      <c r="B419" s="217" t="s">
        <v>1603</v>
      </c>
      <c r="C419" s="210" t="s">
        <v>377</v>
      </c>
      <c r="D419" s="217" t="s">
        <v>1604</v>
      </c>
      <c r="E419" s="218"/>
      <c r="F419" s="218"/>
      <c r="G419" s="218"/>
      <c r="H419" s="218"/>
      <c r="I419" s="219" t="s">
        <v>425</v>
      </c>
      <c r="J419" s="220"/>
      <c r="K419" s="239">
        <v>720073.17</v>
      </c>
      <c r="L419" s="220"/>
      <c r="M419" s="231">
        <v>720073.17</v>
      </c>
      <c r="N419" s="221">
        <f>VLOOKUP(A419,[1]Bal032022!A:N,14,0)</f>
        <v>0</v>
      </c>
    </row>
    <row r="420" spans="1:14" x14ac:dyDescent="0.2">
      <c r="A420" s="216" t="s">
        <v>1605</v>
      </c>
      <c r="B420" s="217" t="s">
        <v>1606</v>
      </c>
      <c r="C420" s="210" t="s">
        <v>377</v>
      </c>
      <c r="D420" s="217" t="s">
        <v>1604</v>
      </c>
      <c r="E420" s="218"/>
      <c r="F420" s="218"/>
      <c r="G420" s="218"/>
      <c r="H420" s="218"/>
      <c r="I420" s="219" t="s">
        <v>425</v>
      </c>
      <c r="J420" s="220"/>
      <c r="K420" s="219" t="s">
        <v>2939</v>
      </c>
      <c r="L420" s="220"/>
      <c r="M420" s="231">
        <v>720073.17</v>
      </c>
      <c r="N420" s="221">
        <f>VLOOKUP(A420,[1]Bal032022!A:N,14,0)</f>
        <v>0</v>
      </c>
    </row>
    <row r="421" spans="1:14" x14ac:dyDescent="0.2">
      <c r="A421" s="222" t="s">
        <v>1607</v>
      </c>
      <c r="B421" s="223" t="s">
        <v>1608</v>
      </c>
      <c r="C421" s="210" t="s">
        <v>377</v>
      </c>
      <c r="D421" s="223" t="s">
        <v>1609</v>
      </c>
      <c r="E421" s="224"/>
      <c r="F421" s="224"/>
      <c r="G421" s="224"/>
      <c r="H421" s="224"/>
      <c r="I421" s="225" t="s">
        <v>425</v>
      </c>
      <c r="J421" s="226"/>
      <c r="K421" s="225" t="s">
        <v>2939</v>
      </c>
      <c r="L421" s="226"/>
      <c r="M421" s="235">
        <f>728073.17-10769.17</f>
        <v>717304</v>
      </c>
      <c r="N421" s="221" t="str">
        <f>VLOOKUP(A421,[1]Bal032022!A:N,14,0)</f>
        <v>4.1</v>
      </c>
    </row>
    <row r="422" spans="1:14" x14ac:dyDescent="0.2">
      <c r="A422" s="227" t="s">
        <v>377</v>
      </c>
      <c r="B422" s="228" t="s">
        <v>377</v>
      </c>
      <c r="C422" s="210" t="s">
        <v>377</v>
      </c>
      <c r="D422" s="228" t="s">
        <v>377</v>
      </c>
      <c r="E422" s="229"/>
      <c r="F422" s="229"/>
      <c r="G422" s="229"/>
      <c r="H422" s="229"/>
      <c r="I422" s="229"/>
      <c r="J422" s="229"/>
      <c r="K422" s="229"/>
      <c r="L422" s="229"/>
      <c r="M422" s="233"/>
      <c r="N422" s="221"/>
    </row>
    <row r="423" spans="1:14" x14ac:dyDescent="0.2">
      <c r="A423" s="216" t="s">
        <v>1610</v>
      </c>
      <c r="B423" s="217" t="s">
        <v>1611</v>
      </c>
      <c r="C423" s="210" t="s">
        <v>377</v>
      </c>
      <c r="D423" s="217" t="s">
        <v>1612</v>
      </c>
      <c r="E423" s="218"/>
      <c r="F423" s="218"/>
      <c r="G423" s="218"/>
      <c r="H423" s="218"/>
      <c r="I423" s="219" t="s">
        <v>2940</v>
      </c>
      <c r="J423" s="220"/>
      <c r="K423" s="219" t="s">
        <v>2941</v>
      </c>
      <c r="L423" s="220"/>
      <c r="M423" s="231">
        <v>1031524.77</v>
      </c>
      <c r="N423" s="221">
        <f>VLOOKUP(A423,[1]Bal032022!A:N,14,0)</f>
        <v>0</v>
      </c>
    </row>
    <row r="424" spans="1:14" x14ac:dyDescent="0.2">
      <c r="A424" s="216" t="s">
        <v>1614</v>
      </c>
      <c r="B424" s="217" t="s">
        <v>1615</v>
      </c>
      <c r="C424" s="210" t="s">
        <v>377</v>
      </c>
      <c r="D424" s="217" t="s">
        <v>1616</v>
      </c>
      <c r="E424" s="218"/>
      <c r="F424" s="218"/>
      <c r="G424" s="218"/>
      <c r="H424" s="218"/>
      <c r="I424" s="219" t="s">
        <v>2942</v>
      </c>
      <c r="J424" s="220"/>
      <c r="K424" s="239">
        <v>73910</v>
      </c>
      <c r="L424" s="220"/>
      <c r="M424" s="231">
        <v>71410</v>
      </c>
      <c r="N424" s="221" t="str">
        <f>VLOOKUP(A424,[1]Bal032022!A:N,14,0)</f>
        <v>4.2.1</v>
      </c>
    </row>
    <row r="425" spans="1:14" x14ac:dyDescent="0.2">
      <c r="A425" s="222" t="s">
        <v>1618</v>
      </c>
      <c r="B425" s="223" t="s">
        <v>1619</v>
      </c>
      <c r="C425" s="210" t="s">
        <v>377</v>
      </c>
      <c r="D425" s="223" t="s">
        <v>1620</v>
      </c>
      <c r="E425" s="224"/>
      <c r="F425" s="224"/>
      <c r="G425" s="224"/>
      <c r="H425" s="224"/>
      <c r="I425" s="225" t="s">
        <v>425</v>
      </c>
      <c r="J425" s="226"/>
      <c r="K425" s="225" t="s">
        <v>2552</v>
      </c>
      <c r="L425" s="226"/>
      <c r="M425" s="235">
        <v>52510</v>
      </c>
      <c r="N425" s="221">
        <f>VLOOKUP(A425,[1]Bal032022!A:N,14,0)</f>
        <v>0</v>
      </c>
    </row>
    <row r="426" spans="1:14" x14ac:dyDescent="0.2">
      <c r="A426" s="222" t="s">
        <v>1621</v>
      </c>
      <c r="B426" s="223" t="s">
        <v>1622</v>
      </c>
      <c r="C426" s="210" t="s">
        <v>377</v>
      </c>
      <c r="D426" s="223" t="s">
        <v>1623</v>
      </c>
      <c r="E426" s="224"/>
      <c r="F426" s="224"/>
      <c r="G426" s="224"/>
      <c r="H426" s="224"/>
      <c r="I426" s="225" t="s">
        <v>2942</v>
      </c>
      <c r="J426" s="226"/>
      <c r="K426" s="225" t="s">
        <v>2943</v>
      </c>
      <c r="L426" s="226"/>
      <c r="M426" s="235">
        <v>18900</v>
      </c>
      <c r="N426" s="221" t="e">
        <f>VLOOKUP(A426,[1]Bal032022!A:N,14,0)</f>
        <v>#N/A</v>
      </c>
    </row>
    <row r="427" spans="1:14" x14ac:dyDescent="0.2">
      <c r="A427" s="227" t="s">
        <v>377</v>
      </c>
      <c r="B427" s="228" t="s">
        <v>377</v>
      </c>
      <c r="C427" s="210" t="s">
        <v>377</v>
      </c>
      <c r="D427" s="228" t="s">
        <v>377</v>
      </c>
      <c r="E427" s="229"/>
      <c r="F427" s="229"/>
      <c r="G427" s="229"/>
      <c r="H427" s="229"/>
      <c r="I427" s="229"/>
      <c r="J427" s="229"/>
      <c r="K427" s="229"/>
      <c r="L427" s="229"/>
      <c r="M427" s="233"/>
      <c r="N427" s="221"/>
    </row>
    <row r="428" spans="1:14" x14ac:dyDescent="0.2">
      <c r="A428" s="216" t="s">
        <v>1624</v>
      </c>
      <c r="B428" s="217" t="s">
        <v>1625</v>
      </c>
      <c r="C428" s="210" t="s">
        <v>377</v>
      </c>
      <c r="D428" s="217" t="s">
        <v>1626</v>
      </c>
      <c r="E428" s="218"/>
      <c r="F428" s="218"/>
      <c r="G428" s="218"/>
      <c r="H428" s="218"/>
      <c r="I428" s="219" t="s">
        <v>2944</v>
      </c>
      <c r="J428" s="220"/>
      <c r="K428" s="239">
        <v>143254</v>
      </c>
      <c r="L428" s="220"/>
      <c r="M428" s="231">
        <v>138854.5</v>
      </c>
      <c r="N428" s="221" t="str">
        <f>VLOOKUP(A428,[1]Bal032022!A:N,14,0)</f>
        <v>4.2.1</v>
      </c>
    </row>
    <row r="429" spans="1:14" x14ac:dyDescent="0.2">
      <c r="A429" s="222" t="s">
        <v>1627</v>
      </c>
      <c r="B429" s="223" t="s">
        <v>1628</v>
      </c>
      <c r="C429" s="210" t="s">
        <v>377</v>
      </c>
      <c r="D429" s="223" t="s">
        <v>1629</v>
      </c>
      <c r="E429" s="224"/>
      <c r="F429" s="224"/>
      <c r="G429" s="224"/>
      <c r="H429" s="224"/>
      <c r="I429" s="225" t="s">
        <v>2944</v>
      </c>
      <c r="J429" s="226"/>
      <c r="K429" s="225" t="s">
        <v>2550</v>
      </c>
      <c r="L429" s="226"/>
      <c r="M429" s="235">
        <v>138854.5</v>
      </c>
      <c r="N429" s="221">
        <f>VLOOKUP(A429,[1]Bal032022!A:N,14,0)</f>
        <v>0</v>
      </c>
    </row>
    <row r="430" spans="1:14" x14ac:dyDescent="0.2">
      <c r="A430" s="227" t="s">
        <v>377</v>
      </c>
      <c r="B430" s="228" t="s">
        <v>377</v>
      </c>
      <c r="C430" s="210" t="s">
        <v>377</v>
      </c>
      <c r="D430" s="228" t="s">
        <v>377</v>
      </c>
      <c r="E430" s="229"/>
      <c r="F430" s="229"/>
      <c r="G430" s="229"/>
      <c r="H430" s="229"/>
      <c r="I430" s="229"/>
      <c r="J430" s="229"/>
      <c r="K430" s="229"/>
      <c r="L430" s="229"/>
      <c r="M430" s="233"/>
      <c r="N430" s="221"/>
    </row>
    <row r="431" spans="1:14" x14ac:dyDescent="0.2">
      <c r="A431" s="216" t="s">
        <v>1630</v>
      </c>
      <c r="B431" s="217" t="s">
        <v>1631</v>
      </c>
      <c r="C431" s="210" t="s">
        <v>377</v>
      </c>
      <c r="D431" s="217" t="s">
        <v>1632</v>
      </c>
      <c r="E431" s="218"/>
      <c r="F431" s="218"/>
      <c r="G431" s="218"/>
      <c r="H431" s="218"/>
      <c r="I431" s="219" t="s">
        <v>2945</v>
      </c>
      <c r="J431" s="220"/>
      <c r="K431" s="239">
        <v>779777.13</v>
      </c>
      <c r="L431" s="220"/>
      <c r="M431" s="231">
        <v>2621.9</v>
      </c>
      <c r="N431" s="221"/>
    </row>
    <row r="432" spans="1:14" x14ac:dyDescent="0.2">
      <c r="A432" s="222" t="s">
        <v>2023</v>
      </c>
      <c r="B432" s="223" t="s">
        <v>2024</v>
      </c>
      <c r="C432" s="210" t="s">
        <v>377</v>
      </c>
      <c r="D432" s="223" t="s">
        <v>2025</v>
      </c>
      <c r="E432" s="224"/>
      <c r="F432" s="224"/>
      <c r="G432" s="224"/>
      <c r="H432" s="224"/>
      <c r="I432" s="225" t="s">
        <v>425</v>
      </c>
      <c r="J432" s="226"/>
      <c r="K432" s="225" t="s">
        <v>2946</v>
      </c>
      <c r="L432" s="226"/>
      <c r="M432" s="235">
        <v>234.9</v>
      </c>
      <c r="N432" s="221" t="s">
        <v>69</v>
      </c>
    </row>
    <row r="433" spans="1:14" x14ac:dyDescent="0.2">
      <c r="A433" s="222" t="s">
        <v>2947</v>
      </c>
      <c r="B433" s="223" t="s">
        <v>2948</v>
      </c>
      <c r="C433" s="210" t="s">
        <v>377</v>
      </c>
      <c r="D433" s="223" t="s">
        <v>2949</v>
      </c>
      <c r="E433" s="224"/>
      <c r="F433" s="224"/>
      <c r="G433" s="224"/>
      <c r="H433" s="224"/>
      <c r="I433" s="225" t="s">
        <v>425</v>
      </c>
      <c r="J433" s="226"/>
      <c r="K433" s="225" t="s">
        <v>2945</v>
      </c>
      <c r="L433" s="226"/>
      <c r="M433" s="235">
        <v>777155.23</v>
      </c>
      <c r="N433" s="221" t="s">
        <v>81</v>
      </c>
    </row>
    <row r="434" spans="1:14" x14ac:dyDescent="0.2">
      <c r="A434" s="222" t="s">
        <v>1633</v>
      </c>
      <c r="B434" s="223" t="s">
        <v>1634</v>
      </c>
      <c r="C434" s="210" t="s">
        <v>377</v>
      </c>
      <c r="D434" s="223" t="s">
        <v>1635</v>
      </c>
      <c r="E434" s="224"/>
      <c r="F434" s="224"/>
      <c r="G434" s="224"/>
      <c r="H434" s="224"/>
      <c r="I434" s="225" t="s">
        <v>2945</v>
      </c>
      <c r="J434" s="226"/>
      <c r="K434" s="225" t="s">
        <v>403</v>
      </c>
      <c r="L434" s="226"/>
      <c r="M434" s="235">
        <v>-774768.23</v>
      </c>
      <c r="N434" s="221" t="s">
        <v>81</v>
      </c>
    </row>
    <row r="435" spans="1:14" x14ac:dyDescent="0.2">
      <c r="A435" s="227" t="s">
        <v>377</v>
      </c>
      <c r="B435" s="228" t="s">
        <v>377</v>
      </c>
      <c r="C435" s="210" t="s">
        <v>377</v>
      </c>
      <c r="D435" s="228" t="s">
        <v>377</v>
      </c>
      <c r="E435" s="229"/>
      <c r="F435" s="229"/>
      <c r="G435" s="229"/>
      <c r="H435" s="229"/>
      <c r="I435" s="229"/>
      <c r="J435" s="229"/>
      <c r="K435" s="229"/>
      <c r="L435" s="229"/>
      <c r="M435" s="233"/>
      <c r="N435" s="221"/>
    </row>
    <row r="436" spans="1:14" x14ac:dyDescent="0.2">
      <c r="A436" s="216" t="s">
        <v>1636</v>
      </c>
      <c r="B436" s="217" t="s">
        <v>1637</v>
      </c>
      <c r="C436" s="210" t="s">
        <v>377</v>
      </c>
      <c r="D436" s="217" t="s">
        <v>1638</v>
      </c>
      <c r="E436" s="218"/>
      <c r="F436" s="218"/>
      <c r="G436" s="218"/>
      <c r="H436" s="218"/>
      <c r="I436" s="219" t="s">
        <v>2950</v>
      </c>
      <c r="J436" s="220"/>
      <c r="K436" s="239">
        <v>831608.38</v>
      </c>
      <c r="L436" s="220"/>
      <c r="M436" s="231">
        <v>818638.37</v>
      </c>
      <c r="N436" s="221" t="str">
        <f>VLOOKUP(A436,[1]Bal032022!A:N,14,0)</f>
        <v>4.2.2</v>
      </c>
    </row>
    <row r="437" spans="1:14" x14ac:dyDescent="0.2">
      <c r="A437" s="222" t="s">
        <v>1640</v>
      </c>
      <c r="B437" s="223" t="s">
        <v>1641</v>
      </c>
      <c r="C437" s="210" t="s">
        <v>377</v>
      </c>
      <c r="D437" s="223" t="s">
        <v>1642</v>
      </c>
      <c r="E437" s="224"/>
      <c r="F437" s="224"/>
      <c r="G437" s="224"/>
      <c r="H437" s="224"/>
      <c r="I437" s="225" t="s">
        <v>2950</v>
      </c>
      <c r="J437" s="226"/>
      <c r="K437" s="225" t="s">
        <v>425</v>
      </c>
      <c r="L437" s="226"/>
      <c r="M437" s="235">
        <v>-12970.01</v>
      </c>
      <c r="N437" s="221">
        <f>VLOOKUP(A437,[1]Bal032022!A:N,14,0)</f>
        <v>0</v>
      </c>
    </row>
    <row r="438" spans="1:14" x14ac:dyDescent="0.2">
      <c r="A438" s="222" t="s">
        <v>2472</v>
      </c>
      <c r="B438" s="223" t="s">
        <v>2473</v>
      </c>
      <c r="C438" s="210" t="s">
        <v>377</v>
      </c>
      <c r="D438" s="223" t="s">
        <v>2474</v>
      </c>
      <c r="E438" s="224"/>
      <c r="F438" s="224"/>
      <c r="G438" s="224"/>
      <c r="H438" s="224"/>
      <c r="I438" s="225" t="s">
        <v>425</v>
      </c>
      <c r="J438" s="226"/>
      <c r="K438" s="225" t="s">
        <v>2638</v>
      </c>
      <c r="L438" s="226"/>
      <c r="M438" s="235">
        <v>13683.88</v>
      </c>
      <c r="N438" s="221" t="e">
        <f>VLOOKUP(A438,[1]Bal032022!A:N,14,0)</f>
        <v>#N/A</v>
      </c>
    </row>
    <row r="439" spans="1:14" x14ac:dyDescent="0.2">
      <c r="A439" s="222" t="s">
        <v>1643</v>
      </c>
      <c r="B439" s="223" t="s">
        <v>1644</v>
      </c>
      <c r="C439" s="210" t="s">
        <v>377</v>
      </c>
      <c r="D439" s="223" t="s">
        <v>1645</v>
      </c>
      <c r="E439" s="224"/>
      <c r="F439" s="224"/>
      <c r="G439" s="224"/>
      <c r="H439" s="224"/>
      <c r="I439" s="225" t="s">
        <v>425</v>
      </c>
      <c r="J439" s="226"/>
      <c r="K439" s="225" t="s">
        <v>2639</v>
      </c>
      <c r="L439" s="226"/>
      <c r="M439" s="235">
        <v>763719.41</v>
      </c>
      <c r="N439" s="221" t="e">
        <f>VLOOKUP(A439,[1]Bal032022!A:N,14,0)</f>
        <v>#N/A</v>
      </c>
    </row>
    <row r="440" spans="1:14" x14ac:dyDescent="0.2">
      <c r="A440" s="222" t="s">
        <v>1646</v>
      </c>
      <c r="B440" s="223" t="s">
        <v>1647</v>
      </c>
      <c r="C440" s="210" t="s">
        <v>377</v>
      </c>
      <c r="D440" s="223" t="s">
        <v>1648</v>
      </c>
      <c r="E440" s="224"/>
      <c r="F440" s="224"/>
      <c r="G440" s="224"/>
      <c r="H440" s="224"/>
      <c r="I440" s="225" t="s">
        <v>425</v>
      </c>
      <c r="J440" s="226"/>
      <c r="K440" s="225" t="s">
        <v>2951</v>
      </c>
      <c r="L440" s="226"/>
      <c r="M440" s="235">
        <v>54205.09</v>
      </c>
      <c r="N440" s="221" t="e">
        <f>VLOOKUP(A440,[1]Bal032022!A:N,14,0)</f>
        <v>#N/A</v>
      </c>
    </row>
    <row r="441" spans="1:14" x14ac:dyDescent="0.2">
      <c r="A441" s="227" t="s">
        <v>377</v>
      </c>
      <c r="B441" s="228" t="s">
        <v>377</v>
      </c>
      <c r="C441" s="210" t="s">
        <v>377</v>
      </c>
      <c r="D441" s="228" t="s">
        <v>377</v>
      </c>
      <c r="E441" s="229"/>
      <c r="F441" s="229"/>
      <c r="G441" s="229"/>
      <c r="H441" s="229"/>
      <c r="I441" s="229"/>
      <c r="J441" s="229"/>
      <c r="K441" s="229"/>
      <c r="L441" s="229"/>
      <c r="M441" s="233"/>
      <c r="N441" s="221"/>
    </row>
    <row r="442" spans="1:14" x14ac:dyDescent="0.2">
      <c r="A442" s="216" t="s">
        <v>1649</v>
      </c>
      <c r="B442" s="217" t="s">
        <v>1650</v>
      </c>
      <c r="C442" s="210" t="s">
        <v>377</v>
      </c>
      <c r="D442" s="217" t="s">
        <v>1651</v>
      </c>
      <c r="E442" s="218"/>
      <c r="F442" s="218"/>
      <c r="G442" s="218"/>
      <c r="H442" s="218"/>
      <c r="I442" s="219" t="s">
        <v>425</v>
      </c>
      <c r="J442" s="220"/>
      <c r="K442" s="219" t="s">
        <v>2952</v>
      </c>
      <c r="L442" s="220"/>
      <c r="M442" s="231">
        <v>209318.69</v>
      </c>
      <c r="N442" s="221" t="str">
        <f>VLOOKUP(A442,[1]Bal032022!A:N,14,0)</f>
        <v>4.3</v>
      </c>
    </row>
    <row r="443" spans="1:14" x14ac:dyDescent="0.2">
      <c r="A443" s="216" t="s">
        <v>1653</v>
      </c>
      <c r="B443" s="217" t="s">
        <v>1654</v>
      </c>
      <c r="C443" s="210" t="s">
        <v>377</v>
      </c>
      <c r="D443" s="217" t="s">
        <v>1651</v>
      </c>
      <c r="E443" s="218"/>
      <c r="F443" s="218"/>
      <c r="G443" s="218"/>
      <c r="H443" s="218"/>
      <c r="I443" s="219" t="s">
        <v>425</v>
      </c>
      <c r="J443" s="220"/>
      <c r="K443" s="219" t="s">
        <v>2952</v>
      </c>
      <c r="L443" s="220"/>
      <c r="M443" s="231">
        <v>209318.69</v>
      </c>
      <c r="N443" s="221">
        <f>VLOOKUP(A443,[1]Bal032022!A:N,14,0)</f>
        <v>0</v>
      </c>
    </row>
    <row r="444" spans="1:14" x14ac:dyDescent="0.2">
      <c r="A444" s="222" t="s">
        <v>1655</v>
      </c>
      <c r="B444" s="223" t="s">
        <v>1656</v>
      </c>
      <c r="C444" s="210" t="s">
        <v>377</v>
      </c>
      <c r="D444" s="223" t="s">
        <v>1657</v>
      </c>
      <c r="E444" s="224"/>
      <c r="F444" s="224"/>
      <c r="G444" s="224"/>
      <c r="H444" s="224"/>
      <c r="I444" s="225" t="s">
        <v>425</v>
      </c>
      <c r="J444" s="226"/>
      <c r="K444" s="225" t="s">
        <v>2953</v>
      </c>
      <c r="L444" s="226"/>
      <c r="M444" s="235">
        <v>158682.14000000001</v>
      </c>
      <c r="N444" s="221">
        <f>VLOOKUP(A444,[1]Bal032022!A:N,14,0)</f>
        <v>0</v>
      </c>
    </row>
    <row r="445" spans="1:14" x14ac:dyDescent="0.2">
      <c r="A445" s="222" t="s">
        <v>1659</v>
      </c>
      <c r="B445" s="223" t="s">
        <v>1660</v>
      </c>
      <c r="C445" s="210" t="s">
        <v>377</v>
      </c>
      <c r="D445" s="223" t="s">
        <v>1661</v>
      </c>
      <c r="E445" s="224"/>
      <c r="F445" s="224"/>
      <c r="G445" s="224"/>
      <c r="H445" s="224"/>
      <c r="I445" s="225" t="s">
        <v>425</v>
      </c>
      <c r="J445" s="226"/>
      <c r="K445" s="225" t="s">
        <v>2954</v>
      </c>
      <c r="L445" s="226"/>
      <c r="M445" s="235">
        <v>33835.68</v>
      </c>
      <c r="N445" s="221">
        <f>VLOOKUP(A445,[1]Bal032022!A:N,14,0)</f>
        <v>0</v>
      </c>
    </row>
    <row r="446" spans="1:14" x14ac:dyDescent="0.2">
      <c r="A446" s="222" t="s">
        <v>1663</v>
      </c>
      <c r="B446" s="223" t="s">
        <v>1664</v>
      </c>
      <c r="C446" s="210" t="s">
        <v>377</v>
      </c>
      <c r="D446" s="223" t="s">
        <v>1665</v>
      </c>
      <c r="E446" s="224"/>
      <c r="F446" s="224"/>
      <c r="G446" s="224"/>
      <c r="H446" s="224"/>
      <c r="I446" s="225" t="s">
        <v>425</v>
      </c>
      <c r="J446" s="226"/>
      <c r="K446" s="225" t="s">
        <v>2955</v>
      </c>
      <c r="L446" s="226"/>
      <c r="M446" s="235">
        <v>13899.54</v>
      </c>
      <c r="N446" s="221">
        <f>VLOOKUP(A446,[1]Bal032022!A:N,14,0)</f>
        <v>0</v>
      </c>
    </row>
    <row r="447" spans="1:14" x14ac:dyDescent="0.2">
      <c r="A447" s="222" t="s">
        <v>1666</v>
      </c>
      <c r="B447" s="223" t="s">
        <v>1667</v>
      </c>
      <c r="C447" s="210" t="s">
        <v>377</v>
      </c>
      <c r="D447" s="223" t="s">
        <v>1668</v>
      </c>
      <c r="E447" s="224"/>
      <c r="F447" s="224"/>
      <c r="G447" s="224"/>
      <c r="H447" s="224"/>
      <c r="I447" s="225" t="s">
        <v>425</v>
      </c>
      <c r="J447" s="226"/>
      <c r="K447" s="225" t="s">
        <v>2534</v>
      </c>
      <c r="L447" s="226"/>
      <c r="M447" s="235">
        <v>2901.33</v>
      </c>
      <c r="N447" s="221" t="e">
        <f>VLOOKUP(A447,[1]Bal032022!A:N,14,0)</f>
        <v>#N/A</v>
      </c>
    </row>
    <row r="448" spans="1:14" x14ac:dyDescent="0.2">
      <c r="A448" s="227" t="s">
        <v>377</v>
      </c>
      <c r="B448" s="228" t="s">
        <v>377</v>
      </c>
      <c r="C448" s="210" t="s">
        <v>377</v>
      </c>
      <c r="D448" s="228" t="s">
        <v>377</v>
      </c>
      <c r="E448" s="229"/>
      <c r="F448" s="229"/>
      <c r="G448" s="229"/>
      <c r="H448" s="229"/>
      <c r="I448" s="229"/>
      <c r="J448" s="229"/>
      <c r="K448" s="229"/>
      <c r="L448" s="229"/>
      <c r="M448" s="233"/>
      <c r="N448" s="221"/>
    </row>
    <row r="449" spans="1:14" x14ac:dyDescent="0.2">
      <c r="A449" s="216" t="s">
        <v>1669</v>
      </c>
      <c r="B449" s="217" t="s">
        <v>1670</v>
      </c>
      <c r="C449" s="210" t="s">
        <v>377</v>
      </c>
      <c r="D449" s="217" t="s">
        <v>1671</v>
      </c>
      <c r="E449" s="218"/>
      <c r="F449" s="218"/>
      <c r="G449" s="218"/>
      <c r="H449" s="218"/>
      <c r="I449" s="219" t="s">
        <v>1408</v>
      </c>
      <c r="J449" s="220"/>
      <c r="K449" s="239">
        <v>3207.7</v>
      </c>
      <c r="L449" s="220"/>
      <c r="M449" s="231">
        <v>2607.6999999999998</v>
      </c>
      <c r="N449" s="221" t="str">
        <f>VLOOKUP(A449,[1]Bal032022!A:N,14,0)</f>
        <v>4.2.1</v>
      </c>
    </row>
    <row r="450" spans="1:14" x14ac:dyDescent="0.2">
      <c r="A450" s="216" t="s">
        <v>1673</v>
      </c>
      <c r="B450" s="217" t="s">
        <v>1674</v>
      </c>
      <c r="C450" s="210" t="s">
        <v>377</v>
      </c>
      <c r="D450" s="217" t="s">
        <v>1671</v>
      </c>
      <c r="E450" s="218"/>
      <c r="F450" s="218"/>
      <c r="G450" s="218"/>
      <c r="H450" s="218"/>
      <c r="I450" s="219" t="s">
        <v>1408</v>
      </c>
      <c r="J450" s="220"/>
      <c r="K450" s="219" t="s">
        <v>2956</v>
      </c>
      <c r="L450" s="220"/>
      <c r="M450" s="231">
        <v>2607.6999999999998</v>
      </c>
      <c r="N450" s="221">
        <f>VLOOKUP(A450,[1]Bal032022!A:N,14,0)</f>
        <v>0</v>
      </c>
    </row>
    <row r="451" spans="1:14" x14ac:dyDescent="0.2">
      <c r="A451" s="222" t="s">
        <v>2030</v>
      </c>
      <c r="B451" s="223" t="s">
        <v>2031</v>
      </c>
      <c r="C451" s="210" t="s">
        <v>377</v>
      </c>
      <c r="D451" s="223" t="s">
        <v>2032</v>
      </c>
      <c r="E451" s="224"/>
      <c r="F451" s="224"/>
      <c r="G451" s="224"/>
      <c r="H451" s="224"/>
      <c r="I451" s="225" t="s">
        <v>1408</v>
      </c>
      <c r="J451" s="226"/>
      <c r="K451" s="225" t="s">
        <v>2956</v>
      </c>
      <c r="L451" s="226"/>
      <c r="M451" s="235">
        <v>2607.6999999999998</v>
      </c>
      <c r="N451" s="221">
        <f>VLOOKUP(A451,[1]Bal032022!A:N,14,0)</f>
        <v>0</v>
      </c>
    </row>
    <row r="452" spans="1:14" x14ac:dyDescent="0.2">
      <c r="A452" s="227" t="s">
        <v>377</v>
      </c>
      <c r="B452" s="228" t="s">
        <v>377</v>
      </c>
      <c r="C452" s="210" t="s">
        <v>377</v>
      </c>
      <c r="D452" s="228" t="s">
        <v>377</v>
      </c>
      <c r="E452" s="229"/>
      <c r="F452" s="229"/>
      <c r="G452" s="229"/>
      <c r="H452" s="229"/>
      <c r="I452" s="229"/>
      <c r="J452" s="229"/>
      <c r="K452" s="229"/>
      <c r="L452" s="229"/>
      <c r="M452" s="233"/>
      <c r="N452" s="221"/>
    </row>
    <row r="453" spans="1:14" x14ac:dyDescent="0.2">
      <c r="A453" s="216" t="s">
        <v>2957</v>
      </c>
      <c r="B453" s="217" t="s">
        <v>2958</v>
      </c>
      <c r="C453" s="210" t="s">
        <v>377</v>
      </c>
      <c r="D453" s="217" t="s">
        <v>2959</v>
      </c>
      <c r="E453" s="218"/>
      <c r="F453" s="218"/>
      <c r="G453" s="218"/>
      <c r="H453" s="218"/>
      <c r="I453" s="219" t="s">
        <v>425</v>
      </c>
      <c r="J453" s="220"/>
      <c r="K453" s="239">
        <v>5730.33</v>
      </c>
      <c r="L453" s="220"/>
      <c r="M453" s="231">
        <v>5730.33</v>
      </c>
      <c r="N453" s="221" t="s">
        <v>79</v>
      </c>
    </row>
    <row r="454" spans="1:14" x14ac:dyDescent="0.2">
      <c r="A454" s="216" t="s">
        <v>2960</v>
      </c>
      <c r="B454" s="217" t="s">
        <v>2961</v>
      </c>
      <c r="C454" s="210" t="s">
        <v>377</v>
      </c>
      <c r="D454" s="217" t="s">
        <v>2962</v>
      </c>
      <c r="E454" s="218"/>
      <c r="F454" s="218"/>
      <c r="G454" s="218"/>
      <c r="H454" s="218"/>
      <c r="I454" s="219" t="s">
        <v>425</v>
      </c>
      <c r="J454" s="220"/>
      <c r="K454" s="219" t="s">
        <v>2929</v>
      </c>
      <c r="L454" s="220"/>
      <c r="M454" s="231">
        <v>5730.33</v>
      </c>
      <c r="N454" s="221" t="e">
        <f>VLOOKUP(A454,[1]Bal032022!A:N,14,0)</f>
        <v>#N/A</v>
      </c>
    </row>
    <row r="455" spans="1:14" x14ac:dyDescent="0.2">
      <c r="A455" s="222" t="s">
        <v>2963</v>
      </c>
      <c r="B455" s="223" t="s">
        <v>2964</v>
      </c>
      <c r="C455" s="210" t="s">
        <v>377</v>
      </c>
      <c r="D455" s="223" t="s">
        <v>2965</v>
      </c>
      <c r="E455" s="224"/>
      <c r="F455" s="224"/>
      <c r="G455" s="224"/>
      <c r="H455" s="224"/>
      <c r="I455" s="225" t="s">
        <v>425</v>
      </c>
      <c r="J455" s="226"/>
      <c r="K455" s="225" t="s">
        <v>2929</v>
      </c>
      <c r="L455" s="226"/>
      <c r="M455" s="235">
        <v>5730.33</v>
      </c>
      <c r="N455" s="221" t="e">
        <f>VLOOKUP(A455,[1]Bal032022!A:N,14,0)</f>
        <v>#N/A</v>
      </c>
    </row>
    <row r="456" spans="1:14" x14ac:dyDescent="0.2">
      <c r="A456" s="282"/>
      <c r="B456" s="283"/>
      <c r="C456" s="283"/>
      <c r="D456" s="283"/>
      <c r="E456" s="283"/>
      <c r="F456" s="283"/>
      <c r="G456" s="283"/>
      <c r="H456" s="283"/>
      <c r="I456" s="283"/>
      <c r="J456" s="283"/>
      <c r="K456" s="283"/>
      <c r="L456" s="283"/>
      <c r="M456" s="295"/>
      <c r="N456" s="283"/>
    </row>
    <row r="457" spans="1:14" x14ac:dyDescent="0.2">
      <c r="A457" s="284"/>
      <c r="B457" s="285"/>
      <c r="C457" s="285"/>
      <c r="D457" s="285"/>
      <c r="E457" s="286"/>
      <c r="G457" s="284"/>
      <c r="H457" s="285"/>
      <c r="I457" s="285"/>
      <c r="J457" s="285"/>
      <c r="K457" s="285"/>
      <c r="L457" s="285"/>
      <c r="M457" s="296"/>
      <c r="N457" s="287"/>
    </row>
    <row r="458" spans="1:14" x14ac:dyDescent="0.2">
      <c r="A458" s="284"/>
      <c r="B458" s="285"/>
      <c r="C458" s="285"/>
      <c r="D458" s="285"/>
      <c r="E458" s="286"/>
      <c r="G458" s="284"/>
      <c r="H458" s="285"/>
      <c r="I458" s="285"/>
      <c r="J458" s="285"/>
      <c r="K458" s="285"/>
      <c r="L458" s="285"/>
      <c r="M458" s="296"/>
      <c r="N458" s="287"/>
    </row>
    <row r="459" spans="1:14" x14ac:dyDescent="0.2">
      <c r="A459" s="284"/>
      <c r="B459" s="285"/>
      <c r="C459" s="285"/>
      <c r="D459" s="285"/>
      <c r="E459" s="286"/>
      <c r="G459" s="284"/>
      <c r="H459" s="285"/>
      <c r="I459" s="285"/>
      <c r="J459" s="285"/>
      <c r="K459" s="285"/>
      <c r="L459" s="285"/>
      <c r="M459" s="296"/>
      <c r="N459" s="287"/>
    </row>
    <row r="460" spans="1:14" x14ac:dyDescent="0.2">
      <c r="A460" s="284"/>
      <c r="B460" s="285"/>
      <c r="C460" s="285"/>
      <c r="D460" s="285"/>
      <c r="E460" s="286"/>
      <c r="G460" s="284"/>
      <c r="H460" s="285"/>
      <c r="I460" s="285"/>
      <c r="J460" s="285"/>
      <c r="K460" s="285"/>
      <c r="L460" s="285"/>
      <c r="M460" s="296"/>
      <c r="N460" s="287"/>
    </row>
    <row r="461" spans="1:14" x14ac:dyDescent="0.2">
      <c r="E461" s="284"/>
      <c r="F461" s="285"/>
      <c r="G461" s="286"/>
      <c r="H461" s="287"/>
      <c r="I461" s="287"/>
    </row>
    <row r="462" spans="1:14" x14ac:dyDescent="0.2">
      <c r="E462" s="284"/>
      <c r="F462" s="285"/>
      <c r="G462" s="286"/>
      <c r="H462" s="287"/>
      <c r="I462" s="287"/>
    </row>
    <row r="463" spans="1:14" x14ac:dyDescent="0.2">
      <c r="A463" s="210"/>
      <c r="B463" s="211"/>
      <c r="C463" s="211"/>
      <c r="D463" s="211"/>
      <c r="E463" s="211"/>
      <c r="F463" s="211"/>
      <c r="G463" s="211"/>
      <c r="H463" s="211"/>
      <c r="I463" s="211"/>
      <c r="J463" s="211"/>
      <c r="K463" s="211"/>
      <c r="L463" s="211"/>
      <c r="M463" s="233"/>
      <c r="N463" s="211"/>
    </row>
    <row r="464" spans="1:14" x14ac:dyDescent="0.2">
      <c r="A464" s="288"/>
      <c r="B464" s="289"/>
      <c r="C464" s="289"/>
      <c r="D464" s="289"/>
      <c r="E464" s="289"/>
      <c r="F464" s="289"/>
      <c r="G464" s="289"/>
      <c r="H464" s="289"/>
      <c r="I464" s="289"/>
      <c r="J464" s="289"/>
      <c r="K464" s="289"/>
      <c r="L464" s="289"/>
      <c r="M464" s="297"/>
      <c r="N464" s="289"/>
    </row>
    <row r="465" spans="1:14" x14ac:dyDescent="0.2">
      <c r="A465" s="290"/>
      <c r="B465" s="291"/>
      <c r="C465" s="291"/>
      <c r="D465" s="291"/>
      <c r="E465" s="291"/>
      <c r="F465" s="291"/>
      <c r="G465" s="291"/>
      <c r="I465" s="292"/>
      <c r="J465" s="293"/>
      <c r="K465" s="293"/>
      <c r="L465" s="293"/>
      <c r="M465" s="232"/>
      <c r="N465" s="293"/>
    </row>
    <row r="466" spans="1:14" x14ac:dyDescent="0.2">
      <c r="L466" s="292"/>
      <c r="M466" s="232"/>
      <c r="N466" s="292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showGridLines="0" workbookViewId="0">
      <selection activeCell="F8" activeCellId="3" sqref="F4 F5 F7 F8"/>
    </sheetView>
  </sheetViews>
  <sheetFormatPr defaultColWidth="8.7109375" defaultRowHeight="12" x14ac:dyDescent="0.2"/>
  <cols>
    <col min="1" max="1" width="9.140625" style="241" customWidth="1"/>
    <col min="2" max="2" width="34.28515625" style="241" customWidth="1"/>
    <col min="3" max="3" width="7.28515625" style="241" customWidth="1"/>
    <col min="4" max="4" width="8.140625" style="241" customWidth="1"/>
    <col min="5" max="5" width="11.5703125" style="241" customWidth="1"/>
    <col min="6" max="6" width="11.85546875" style="241" customWidth="1"/>
    <col min="7" max="7" width="7.28515625" style="241" customWidth="1"/>
    <col min="8" max="16384" width="8.7109375" style="241"/>
  </cols>
  <sheetData>
    <row r="1" spans="1:7" x14ac:dyDescent="0.2">
      <c r="G1" s="242"/>
    </row>
    <row r="2" spans="1:7" x14ac:dyDescent="0.2">
      <c r="A2" s="243" t="s">
        <v>2033</v>
      </c>
      <c r="B2" s="244" t="s">
        <v>2034</v>
      </c>
      <c r="C2" s="245" t="s">
        <v>2035</v>
      </c>
      <c r="D2" s="246" t="s">
        <v>2036</v>
      </c>
      <c r="E2" s="246" t="s">
        <v>381</v>
      </c>
      <c r="F2" s="246" t="s">
        <v>382</v>
      </c>
      <c r="G2" s="247"/>
    </row>
    <row r="3" spans="1:7" x14ac:dyDescent="0.2">
      <c r="A3" s="248" t="s">
        <v>2037</v>
      </c>
      <c r="B3" s="249"/>
      <c r="C3" s="249"/>
      <c r="D3" s="249"/>
      <c r="E3" s="250" t="s">
        <v>2038</v>
      </c>
      <c r="F3" s="251"/>
      <c r="G3" s="252"/>
    </row>
    <row r="4" spans="1:7" x14ac:dyDescent="0.2">
      <c r="A4" s="227" t="s">
        <v>2039</v>
      </c>
      <c r="B4" s="253" t="s">
        <v>2040</v>
      </c>
      <c r="C4" s="254" t="s">
        <v>2041</v>
      </c>
      <c r="D4" s="255" t="s">
        <v>1640</v>
      </c>
      <c r="E4" s="256"/>
      <c r="F4" s="256">
        <v>1728.89</v>
      </c>
      <c r="G4" s="257"/>
    </row>
    <row r="5" spans="1:7" x14ac:dyDescent="0.2">
      <c r="A5" s="227" t="s">
        <v>2042</v>
      </c>
      <c r="B5" s="253" t="s">
        <v>2043</v>
      </c>
      <c r="C5" s="254" t="s">
        <v>2044</v>
      </c>
      <c r="D5" s="255" t="s">
        <v>1640</v>
      </c>
      <c r="E5" s="256"/>
      <c r="F5" s="256">
        <v>1661.81</v>
      </c>
      <c r="G5" s="257"/>
    </row>
    <row r="6" spans="1:7" x14ac:dyDescent="0.2">
      <c r="A6" s="258" t="s">
        <v>2045</v>
      </c>
      <c r="B6" s="259"/>
      <c r="C6" s="259"/>
      <c r="D6" s="259"/>
      <c r="E6" s="260" t="s">
        <v>2038</v>
      </c>
      <c r="F6" s="261"/>
      <c r="G6" s="262"/>
    </row>
    <row r="7" spans="1:7" x14ac:dyDescent="0.2">
      <c r="A7" s="227" t="s">
        <v>2039</v>
      </c>
      <c r="B7" s="253" t="s">
        <v>2046</v>
      </c>
      <c r="C7" s="254" t="s">
        <v>2047</v>
      </c>
      <c r="D7" s="255" t="s">
        <v>1640</v>
      </c>
      <c r="E7" s="256"/>
      <c r="F7" s="256">
        <v>11261.46</v>
      </c>
      <c r="G7" s="257"/>
    </row>
    <row r="8" spans="1:7" x14ac:dyDescent="0.2">
      <c r="A8" s="227" t="s">
        <v>2042</v>
      </c>
      <c r="B8" s="253" t="s">
        <v>2048</v>
      </c>
      <c r="C8" s="254" t="s">
        <v>2049</v>
      </c>
      <c r="D8" s="255" t="s">
        <v>1640</v>
      </c>
      <c r="E8" s="256"/>
      <c r="F8" s="256">
        <v>10824.37</v>
      </c>
      <c r="G8" s="257"/>
    </row>
    <row r="9" spans="1:7" x14ac:dyDescent="0.2">
      <c r="A9" s="258" t="s">
        <v>2050</v>
      </c>
      <c r="B9" s="259"/>
      <c r="C9" s="259"/>
      <c r="D9" s="259"/>
      <c r="E9" s="260" t="s">
        <v>2038</v>
      </c>
      <c r="F9" s="261"/>
      <c r="G9" s="262"/>
    </row>
    <row r="10" spans="1:7" x14ac:dyDescent="0.2">
      <c r="A10" s="227" t="s">
        <v>2051</v>
      </c>
      <c r="B10" s="253" t="s">
        <v>2052</v>
      </c>
      <c r="C10" s="254" t="s">
        <v>2053</v>
      </c>
      <c r="D10" s="255" t="s">
        <v>793</v>
      </c>
      <c r="E10" s="256">
        <v>3678624.42</v>
      </c>
      <c r="F10" s="256"/>
      <c r="G10" s="257"/>
    </row>
    <row r="11" spans="1:7" x14ac:dyDescent="0.2">
      <c r="A11" s="258" t="s">
        <v>2054</v>
      </c>
      <c r="B11" s="259"/>
      <c r="C11" s="259"/>
      <c r="D11" s="259"/>
      <c r="E11" s="260" t="s">
        <v>2038</v>
      </c>
      <c r="F11" s="261"/>
      <c r="G11" s="262"/>
    </row>
    <row r="12" spans="1:7" x14ac:dyDescent="0.2">
      <c r="A12" s="227" t="s">
        <v>2051</v>
      </c>
      <c r="B12" s="253" t="s">
        <v>2052</v>
      </c>
      <c r="C12" s="254" t="s">
        <v>2053</v>
      </c>
      <c r="D12" s="255" t="s">
        <v>789</v>
      </c>
      <c r="E12" s="256"/>
      <c r="F12" s="256">
        <v>3678624.42</v>
      </c>
      <c r="G12" s="257"/>
    </row>
    <row r="13" spans="1:7" x14ac:dyDescent="0.2">
      <c r="A13" s="227" t="s">
        <v>2055</v>
      </c>
      <c r="B13" s="253" t="s">
        <v>2056</v>
      </c>
      <c r="C13" s="254" t="s">
        <v>2057</v>
      </c>
      <c r="D13" s="255" t="s">
        <v>509</v>
      </c>
      <c r="E13" s="256"/>
      <c r="F13" s="256">
        <v>143000</v>
      </c>
      <c r="G13" s="257"/>
    </row>
    <row r="14" spans="1:7" x14ac:dyDescent="0.2">
      <c r="A14" s="227" t="s">
        <v>2039</v>
      </c>
      <c r="B14" s="253" t="s">
        <v>2058</v>
      </c>
      <c r="C14" s="254" t="s">
        <v>2059</v>
      </c>
      <c r="D14" s="255" t="s">
        <v>1643</v>
      </c>
      <c r="E14" s="256">
        <v>161407.63</v>
      </c>
      <c r="F14" s="256"/>
      <c r="G14" s="257"/>
    </row>
    <row r="15" spans="1:7" x14ac:dyDescent="0.2">
      <c r="A15" s="227" t="s">
        <v>2042</v>
      </c>
      <c r="B15" s="253" t="s">
        <v>2060</v>
      </c>
      <c r="C15" s="254" t="s">
        <v>2061</v>
      </c>
      <c r="D15" s="255" t="s">
        <v>1643</v>
      </c>
      <c r="E15" s="256">
        <v>132319.26</v>
      </c>
      <c r="F15" s="256"/>
      <c r="G15" s="257"/>
    </row>
    <row r="16" spans="1:7" x14ac:dyDescent="0.2">
      <c r="A16" s="258" t="s">
        <v>2062</v>
      </c>
      <c r="B16" s="259"/>
      <c r="C16" s="259"/>
      <c r="D16" s="259"/>
      <c r="E16" s="260" t="s">
        <v>2038</v>
      </c>
      <c r="F16" s="261"/>
      <c r="G16" s="262"/>
    </row>
    <row r="17" spans="1:7" x14ac:dyDescent="0.2">
      <c r="A17" s="227" t="s">
        <v>2063</v>
      </c>
      <c r="B17" s="253" t="s">
        <v>2064</v>
      </c>
      <c r="C17" s="254" t="s">
        <v>2065</v>
      </c>
      <c r="D17" s="255" t="s">
        <v>412</v>
      </c>
      <c r="E17" s="256"/>
      <c r="F17" s="256">
        <v>819750</v>
      </c>
      <c r="G17" s="257"/>
    </row>
    <row r="18" spans="1:7" x14ac:dyDescent="0.2">
      <c r="A18" s="227" t="s">
        <v>2039</v>
      </c>
      <c r="B18" s="253" t="s">
        <v>2066</v>
      </c>
      <c r="C18" s="254" t="s">
        <v>2067</v>
      </c>
      <c r="D18" s="255" t="s">
        <v>818</v>
      </c>
      <c r="E18" s="256"/>
      <c r="F18" s="256">
        <v>19465.8</v>
      </c>
      <c r="G18" s="257"/>
    </row>
    <row r="19" spans="1:7" x14ac:dyDescent="0.2">
      <c r="A19" s="227" t="s">
        <v>2039</v>
      </c>
      <c r="B19" s="253" t="s">
        <v>2068</v>
      </c>
      <c r="C19" s="254" t="s">
        <v>2069</v>
      </c>
      <c r="D19" s="255" t="s">
        <v>1607</v>
      </c>
      <c r="E19" s="256">
        <v>781633.25</v>
      </c>
      <c r="F19" s="256"/>
      <c r="G19" s="257"/>
    </row>
    <row r="20" spans="1:7" x14ac:dyDescent="0.2">
      <c r="A20" s="227" t="s">
        <v>2070</v>
      </c>
      <c r="B20" s="253" t="s">
        <v>2071</v>
      </c>
      <c r="C20" s="254" t="s">
        <v>2072</v>
      </c>
      <c r="D20" s="255" t="s">
        <v>412</v>
      </c>
      <c r="E20" s="256"/>
      <c r="F20" s="256">
        <v>819750</v>
      </c>
      <c r="G20" s="257"/>
    </row>
    <row r="21" spans="1:7" x14ac:dyDescent="0.2">
      <c r="A21" s="227" t="s">
        <v>2042</v>
      </c>
      <c r="B21" s="253" t="s">
        <v>2073</v>
      </c>
      <c r="C21" s="254" t="s">
        <v>2074</v>
      </c>
      <c r="D21" s="255" t="s">
        <v>818</v>
      </c>
      <c r="E21" s="256"/>
      <c r="F21" s="256">
        <v>19455.8</v>
      </c>
      <c r="G21" s="257"/>
    </row>
    <row r="22" spans="1:7" x14ac:dyDescent="0.2">
      <c r="A22" s="227" t="s">
        <v>2042</v>
      </c>
      <c r="B22" s="253" t="s">
        <v>2075</v>
      </c>
      <c r="C22" s="254" t="s">
        <v>2076</v>
      </c>
      <c r="D22" s="255" t="s">
        <v>1607</v>
      </c>
      <c r="E22" s="256">
        <v>498021.69</v>
      </c>
      <c r="F22" s="256"/>
      <c r="G22" s="257"/>
    </row>
    <row r="23" spans="1:7" x14ac:dyDescent="0.2">
      <c r="A23" s="258" t="s">
        <v>2077</v>
      </c>
      <c r="B23" s="259"/>
      <c r="C23" s="259"/>
      <c r="D23" s="259"/>
      <c r="E23" s="260" t="s">
        <v>2038</v>
      </c>
      <c r="F23" s="261"/>
      <c r="G23" s="262"/>
    </row>
    <row r="24" spans="1:7" x14ac:dyDescent="0.2">
      <c r="A24" s="227" t="s">
        <v>2039</v>
      </c>
      <c r="B24" s="253" t="s">
        <v>2078</v>
      </c>
      <c r="C24" s="254" t="s">
        <v>2079</v>
      </c>
      <c r="D24" s="255" t="s">
        <v>1646</v>
      </c>
      <c r="E24" s="256">
        <v>8885.69</v>
      </c>
      <c r="F24" s="256"/>
      <c r="G24" s="257"/>
    </row>
    <row r="25" spans="1:7" x14ac:dyDescent="0.2">
      <c r="A25" s="227" t="s">
        <v>2042</v>
      </c>
      <c r="B25" s="253" t="s">
        <v>2080</v>
      </c>
      <c r="C25" s="254" t="s">
        <v>2081</v>
      </c>
      <c r="D25" s="255" t="s">
        <v>1646</v>
      </c>
      <c r="E25" s="256">
        <v>11331.22</v>
      </c>
      <c r="F25" s="256"/>
      <c r="G25" s="257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8"/>
  <sheetViews>
    <sheetView showGridLines="0" topLeftCell="A19" workbookViewId="0">
      <selection activeCell="D45" sqref="D45"/>
    </sheetView>
  </sheetViews>
  <sheetFormatPr defaultRowHeight="12" x14ac:dyDescent="0.2"/>
  <cols>
    <col min="1" max="1" width="9.140625" style="346" customWidth="1"/>
    <col min="2" max="2" width="67.140625" style="346" customWidth="1"/>
    <col min="3" max="3" width="5.85546875" style="346" customWidth="1"/>
    <col min="4" max="4" width="11.5703125" style="346" customWidth="1"/>
    <col min="5" max="5" width="17.42578125" style="346" customWidth="1"/>
    <col min="6" max="6" width="14.140625" style="346" customWidth="1"/>
    <col min="7" max="256" width="8.7109375" style="346"/>
    <col min="257" max="257" width="9.140625" style="346" customWidth="1"/>
    <col min="258" max="258" width="24.42578125" style="346" customWidth="1"/>
    <col min="259" max="259" width="5.85546875" style="346" customWidth="1"/>
    <col min="260" max="260" width="11.5703125" style="346" customWidth="1"/>
    <col min="261" max="261" width="9.5703125" style="346" customWidth="1"/>
    <col min="262" max="262" width="7.28515625" style="346" customWidth="1"/>
    <col min="263" max="512" width="8.7109375" style="346"/>
    <col min="513" max="513" width="9.140625" style="346" customWidth="1"/>
    <col min="514" max="514" width="24.42578125" style="346" customWidth="1"/>
    <col min="515" max="515" width="5.85546875" style="346" customWidth="1"/>
    <col min="516" max="516" width="11.5703125" style="346" customWidth="1"/>
    <col min="517" max="517" width="9.5703125" style="346" customWidth="1"/>
    <col min="518" max="518" width="7.28515625" style="346" customWidth="1"/>
    <col min="519" max="768" width="8.7109375" style="346"/>
    <col min="769" max="769" width="9.140625" style="346" customWidth="1"/>
    <col min="770" max="770" width="24.42578125" style="346" customWidth="1"/>
    <col min="771" max="771" width="5.85546875" style="346" customWidth="1"/>
    <col min="772" max="772" width="11.5703125" style="346" customWidth="1"/>
    <col min="773" max="773" width="9.5703125" style="346" customWidth="1"/>
    <col min="774" max="774" width="7.28515625" style="346" customWidth="1"/>
    <col min="775" max="1024" width="8.7109375" style="346"/>
    <col min="1025" max="1025" width="9.140625" style="346" customWidth="1"/>
    <col min="1026" max="1026" width="24.42578125" style="346" customWidth="1"/>
    <col min="1027" max="1027" width="5.85546875" style="346" customWidth="1"/>
    <col min="1028" max="1028" width="11.5703125" style="346" customWidth="1"/>
    <col min="1029" max="1029" width="9.5703125" style="346" customWidth="1"/>
    <col min="1030" max="1030" width="7.28515625" style="346" customWidth="1"/>
    <col min="1031" max="1280" width="8.7109375" style="346"/>
    <col min="1281" max="1281" width="9.140625" style="346" customWidth="1"/>
    <col min="1282" max="1282" width="24.42578125" style="346" customWidth="1"/>
    <col min="1283" max="1283" width="5.85546875" style="346" customWidth="1"/>
    <col min="1284" max="1284" width="11.5703125" style="346" customWidth="1"/>
    <col min="1285" max="1285" width="9.5703125" style="346" customWidth="1"/>
    <col min="1286" max="1286" width="7.28515625" style="346" customWidth="1"/>
    <col min="1287" max="1536" width="8.7109375" style="346"/>
    <col min="1537" max="1537" width="9.140625" style="346" customWidth="1"/>
    <col min="1538" max="1538" width="24.42578125" style="346" customWidth="1"/>
    <col min="1539" max="1539" width="5.85546875" style="346" customWidth="1"/>
    <col min="1540" max="1540" width="11.5703125" style="346" customWidth="1"/>
    <col min="1541" max="1541" width="9.5703125" style="346" customWidth="1"/>
    <col min="1542" max="1542" width="7.28515625" style="346" customWidth="1"/>
    <col min="1543" max="1792" width="8.7109375" style="346"/>
    <col min="1793" max="1793" width="9.140625" style="346" customWidth="1"/>
    <col min="1794" max="1794" width="24.42578125" style="346" customWidth="1"/>
    <col min="1795" max="1795" width="5.85546875" style="346" customWidth="1"/>
    <col min="1796" max="1796" width="11.5703125" style="346" customWidth="1"/>
    <col min="1797" max="1797" width="9.5703125" style="346" customWidth="1"/>
    <col min="1798" max="1798" width="7.28515625" style="346" customWidth="1"/>
    <col min="1799" max="2048" width="8.7109375" style="346"/>
    <col min="2049" max="2049" width="9.140625" style="346" customWidth="1"/>
    <col min="2050" max="2050" width="24.42578125" style="346" customWidth="1"/>
    <col min="2051" max="2051" width="5.85546875" style="346" customWidth="1"/>
    <col min="2052" max="2052" width="11.5703125" style="346" customWidth="1"/>
    <col min="2053" max="2053" width="9.5703125" style="346" customWidth="1"/>
    <col min="2054" max="2054" width="7.28515625" style="346" customWidth="1"/>
    <col min="2055" max="2304" width="8.7109375" style="346"/>
    <col min="2305" max="2305" width="9.140625" style="346" customWidth="1"/>
    <col min="2306" max="2306" width="24.42578125" style="346" customWidth="1"/>
    <col min="2307" max="2307" width="5.85546875" style="346" customWidth="1"/>
    <col min="2308" max="2308" width="11.5703125" style="346" customWidth="1"/>
    <col min="2309" max="2309" width="9.5703125" style="346" customWidth="1"/>
    <col min="2310" max="2310" width="7.28515625" style="346" customWidth="1"/>
    <col min="2311" max="2560" width="8.7109375" style="346"/>
    <col min="2561" max="2561" width="9.140625" style="346" customWidth="1"/>
    <col min="2562" max="2562" width="24.42578125" style="346" customWidth="1"/>
    <col min="2563" max="2563" width="5.85546875" style="346" customWidth="1"/>
    <col min="2564" max="2564" width="11.5703125" style="346" customWidth="1"/>
    <col min="2565" max="2565" width="9.5703125" style="346" customWidth="1"/>
    <col min="2566" max="2566" width="7.28515625" style="346" customWidth="1"/>
    <col min="2567" max="2816" width="8.7109375" style="346"/>
    <col min="2817" max="2817" width="9.140625" style="346" customWidth="1"/>
    <col min="2818" max="2818" width="24.42578125" style="346" customWidth="1"/>
    <col min="2819" max="2819" width="5.85546875" style="346" customWidth="1"/>
    <col min="2820" max="2820" width="11.5703125" style="346" customWidth="1"/>
    <col min="2821" max="2821" width="9.5703125" style="346" customWidth="1"/>
    <col min="2822" max="2822" width="7.28515625" style="346" customWidth="1"/>
    <col min="2823" max="3072" width="8.7109375" style="346"/>
    <col min="3073" max="3073" width="9.140625" style="346" customWidth="1"/>
    <col min="3074" max="3074" width="24.42578125" style="346" customWidth="1"/>
    <col min="3075" max="3075" width="5.85546875" style="346" customWidth="1"/>
    <col min="3076" max="3076" width="11.5703125" style="346" customWidth="1"/>
    <col min="3077" max="3077" width="9.5703125" style="346" customWidth="1"/>
    <col min="3078" max="3078" width="7.28515625" style="346" customWidth="1"/>
    <col min="3079" max="3328" width="8.7109375" style="346"/>
    <col min="3329" max="3329" width="9.140625" style="346" customWidth="1"/>
    <col min="3330" max="3330" width="24.42578125" style="346" customWidth="1"/>
    <col min="3331" max="3331" width="5.85546875" style="346" customWidth="1"/>
    <col min="3332" max="3332" width="11.5703125" style="346" customWidth="1"/>
    <col min="3333" max="3333" width="9.5703125" style="346" customWidth="1"/>
    <col min="3334" max="3334" width="7.28515625" style="346" customWidth="1"/>
    <col min="3335" max="3584" width="8.7109375" style="346"/>
    <col min="3585" max="3585" width="9.140625" style="346" customWidth="1"/>
    <col min="3586" max="3586" width="24.42578125" style="346" customWidth="1"/>
    <col min="3587" max="3587" width="5.85546875" style="346" customWidth="1"/>
    <col min="3588" max="3588" width="11.5703125" style="346" customWidth="1"/>
    <col min="3589" max="3589" width="9.5703125" style="346" customWidth="1"/>
    <col min="3590" max="3590" width="7.28515625" style="346" customWidth="1"/>
    <col min="3591" max="3840" width="8.7109375" style="346"/>
    <col min="3841" max="3841" width="9.140625" style="346" customWidth="1"/>
    <col min="3842" max="3842" width="24.42578125" style="346" customWidth="1"/>
    <col min="3843" max="3843" width="5.85546875" style="346" customWidth="1"/>
    <col min="3844" max="3844" width="11.5703125" style="346" customWidth="1"/>
    <col min="3845" max="3845" width="9.5703125" style="346" customWidth="1"/>
    <col min="3846" max="3846" width="7.28515625" style="346" customWidth="1"/>
    <col min="3847" max="4096" width="8.7109375" style="346"/>
    <col min="4097" max="4097" width="9.140625" style="346" customWidth="1"/>
    <col min="4098" max="4098" width="24.42578125" style="346" customWidth="1"/>
    <col min="4099" max="4099" width="5.85546875" style="346" customWidth="1"/>
    <col min="4100" max="4100" width="11.5703125" style="346" customWidth="1"/>
    <col min="4101" max="4101" width="9.5703125" style="346" customWidth="1"/>
    <col min="4102" max="4102" width="7.28515625" style="346" customWidth="1"/>
    <col min="4103" max="4352" width="8.7109375" style="346"/>
    <col min="4353" max="4353" width="9.140625" style="346" customWidth="1"/>
    <col min="4354" max="4354" width="24.42578125" style="346" customWidth="1"/>
    <col min="4355" max="4355" width="5.85546875" style="346" customWidth="1"/>
    <col min="4356" max="4356" width="11.5703125" style="346" customWidth="1"/>
    <col min="4357" max="4357" width="9.5703125" style="346" customWidth="1"/>
    <col min="4358" max="4358" width="7.28515625" style="346" customWidth="1"/>
    <col min="4359" max="4608" width="8.7109375" style="346"/>
    <col min="4609" max="4609" width="9.140625" style="346" customWidth="1"/>
    <col min="4610" max="4610" width="24.42578125" style="346" customWidth="1"/>
    <col min="4611" max="4611" width="5.85546875" style="346" customWidth="1"/>
    <col min="4612" max="4612" width="11.5703125" style="346" customWidth="1"/>
    <col min="4613" max="4613" width="9.5703125" style="346" customWidth="1"/>
    <col min="4614" max="4614" width="7.28515625" style="346" customWidth="1"/>
    <col min="4615" max="4864" width="8.7109375" style="346"/>
    <col min="4865" max="4865" width="9.140625" style="346" customWidth="1"/>
    <col min="4866" max="4866" width="24.42578125" style="346" customWidth="1"/>
    <col min="4867" max="4867" width="5.85546875" style="346" customWidth="1"/>
    <col min="4868" max="4868" width="11.5703125" style="346" customWidth="1"/>
    <col min="4869" max="4869" width="9.5703125" style="346" customWidth="1"/>
    <col min="4870" max="4870" width="7.28515625" style="346" customWidth="1"/>
    <col min="4871" max="5120" width="8.7109375" style="346"/>
    <col min="5121" max="5121" width="9.140625" style="346" customWidth="1"/>
    <col min="5122" max="5122" width="24.42578125" style="346" customWidth="1"/>
    <col min="5123" max="5123" width="5.85546875" style="346" customWidth="1"/>
    <col min="5124" max="5124" width="11.5703125" style="346" customWidth="1"/>
    <col min="5125" max="5125" width="9.5703125" style="346" customWidth="1"/>
    <col min="5126" max="5126" width="7.28515625" style="346" customWidth="1"/>
    <col min="5127" max="5376" width="8.7109375" style="346"/>
    <col min="5377" max="5377" width="9.140625" style="346" customWidth="1"/>
    <col min="5378" max="5378" width="24.42578125" style="346" customWidth="1"/>
    <col min="5379" max="5379" width="5.85546875" style="346" customWidth="1"/>
    <col min="5380" max="5380" width="11.5703125" style="346" customWidth="1"/>
    <col min="5381" max="5381" width="9.5703125" style="346" customWidth="1"/>
    <col min="5382" max="5382" width="7.28515625" style="346" customWidth="1"/>
    <col min="5383" max="5632" width="8.7109375" style="346"/>
    <col min="5633" max="5633" width="9.140625" style="346" customWidth="1"/>
    <col min="5634" max="5634" width="24.42578125" style="346" customWidth="1"/>
    <col min="5635" max="5635" width="5.85546875" style="346" customWidth="1"/>
    <col min="5636" max="5636" width="11.5703125" style="346" customWidth="1"/>
    <col min="5637" max="5637" width="9.5703125" style="346" customWidth="1"/>
    <col min="5638" max="5638" width="7.28515625" style="346" customWidth="1"/>
    <col min="5639" max="5888" width="8.7109375" style="346"/>
    <col min="5889" max="5889" width="9.140625" style="346" customWidth="1"/>
    <col min="5890" max="5890" width="24.42578125" style="346" customWidth="1"/>
    <col min="5891" max="5891" width="5.85546875" style="346" customWidth="1"/>
    <col min="5892" max="5892" width="11.5703125" style="346" customWidth="1"/>
    <col min="5893" max="5893" width="9.5703125" style="346" customWidth="1"/>
    <col min="5894" max="5894" width="7.28515625" style="346" customWidth="1"/>
    <col min="5895" max="6144" width="8.7109375" style="346"/>
    <col min="6145" max="6145" width="9.140625" style="346" customWidth="1"/>
    <col min="6146" max="6146" width="24.42578125" style="346" customWidth="1"/>
    <col min="6147" max="6147" width="5.85546875" style="346" customWidth="1"/>
    <col min="6148" max="6148" width="11.5703125" style="346" customWidth="1"/>
    <col min="6149" max="6149" width="9.5703125" style="346" customWidth="1"/>
    <col min="6150" max="6150" width="7.28515625" style="346" customWidth="1"/>
    <col min="6151" max="6400" width="8.7109375" style="346"/>
    <col min="6401" max="6401" width="9.140625" style="346" customWidth="1"/>
    <col min="6402" max="6402" width="24.42578125" style="346" customWidth="1"/>
    <col min="6403" max="6403" width="5.85546875" style="346" customWidth="1"/>
    <col min="6404" max="6404" width="11.5703125" style="346" customWidth="1"/>
    <col min="6405" max="6405" width="9.5703125" style="346" customWidth="1"/>
    <col min="6406" max="6406" width="7.28515625" style="346" customWidth="1"/>
    <col min="6407" max="6656" width="8.7109375" style="346"/>
    <col min="6657" max="6657" width="9.140625" style="346" customWidth="1"/>
    <col min="6658" max="6658" width="24.42578125" style="346" customWidth="1"/>
    <col min="6659" max="6659" width="5.85546875" style="346" customWidth="1"/>
    <col min="6660" max="6660" width="11.5703125" style="346" customWidth="1"/>
    <col min="6661" max="6661" width="9.5703125" style="346" customWidth="1"/>
    <col min="6662" max="6662" width="7.28515625" style="346" customWidth="1"/>
    <col min="6663" max="6912" width="8.7109375" style="346"/>
    <col min="6913" max="6913" width="9.140625" style="346" customWidth="1"/>
    <col min="6914" max="6914" width="24.42578125" style="346" customWidth="1"/>
    <col min="6915" max="6915" width="5.85546875" style="346" customWidth="1"/>
    <col min="6916" max="6916" width="11.5703125" style="346" customWidth="1"/>
    <col min="6917" max="6917" width="9.5703125" style="346" customWidth="1"/>
    <col min="6918" max="6918" width="7.28515625" style="346" customWidth="1"/>
    <col min="6919" max="7168" width="8.7109375" style="346"/>
    <col min="7169" max="7169" width="9.140625" style="346" customWidth="1"/>
    <col min="7170" max="7170" width="24.42578125" style="346" customWidth="1"/>
    <col min="7171" max="7171" width="5.85546875" style="346" customWidth="1"/>
    <col min="7172" max="7172" width="11.5703125" style="346" customWidth="1"/>
    <col min="7173" max="7173" width="9.5703125" style="346" customWidth="1"/>
    <col min="7174" max="7174" width="7.28515625" style="346" customWidth="1"/>
    <col min="7175" max="7424" width="8.7109375" style="346"/>
    <col min="7425" max="7425" width="9.140625" style="346" customWidth="1"/>
    <col min="7426" max="7426" width="24.42578125" style="346" customWidth="1"/>
    <col min="7427" max="7427" width="5.85546875" style="346" customWidth="1"/>
    <col min="7428" max="7428" width="11.5703125" style="346" customWidth="1"/>
    <col min="7429" max="7429" width="9.5703125" style="346" customWidth="1"/>
    <col min="7430" max="7430" width="7.28515625" style="346" customWidth="1"/>
    <col min="7431" max="7680" width="8.7109375" style="346"/>
    <col min="7681" max="7681" width="9.140625" style="346" customWidth="1"/>
    <col min="7682" max="7682" width="24.42578125" style="346" customWidth="1"/>
    <col min="7683" max="7683" width="5.85546875" style="346" customWidth="1"/>
    <col min="7684" max="7684" width="11.5703125" style="346" customWidth="1"/>
    <col min="7685" max="7685" width="9.5703125" style="346" customWidth="1"/>
    <col min="7686" max="7686" width="7.28515625" style="346" customWidth="1"/>
    <col min="7687" max="7936" width="8.7109375" style="346"/>
    <col min="7937" max="7937" width="9.140625" style="346" customWidth="1"/>
    <col min="7938" max="7938" width="24.42578125" style="346" customWidth="1"/>
    <col min="7939" max="7939" width="5.85546875" style="346" customWidth="1"/>
    <col min="7940" max="7940" width="11.5703125" style="346" customWidth="1"/>
    <col min="7941" max="7941" width="9.5703125" style="346" customWidth="1"/>
    <col min="7942" max="7942" width="7.28515625" style="346" customWidth="1"/>
    <col min="7943" max="8192" width="8.7109375" style="346"/>
    <col min="8193" max="8193" width="9.140625" style="346" customWidth="1"/>
    <col min="8194" max="8194" width="24.42578125" style="346" customWidth="1"/>
    <col min="8195" max="8195" width="5.85546875" style="346" customWidth="1"/>
    <col min="8196" max="8196" width="11.5703125" style="346" customWidth="1"/>
    <col min="8197" max="8197" width="9.5703125" style="346" customWidth="1"/>
    <col min="8198" max="8198" width="7.28515625" style="346" customWidth="1"/>
    <col min="8199" max="8448" width="8.7109375" style="346"/>
    <col min="8449" max="8449" width="9.140625" style="346" customWidth="1"/>
    <col min="8450" max="8450" width="24.42578125" style="346" customWidth="1"/>
    <col min="8451" max="8451" width="5.85546875" style="346" customWidth="1"/>
    <col min="8452" max="8452" width="11.5703125" style="346" customWidth="1"/>
    <col min="8453" max="8453" width="9.5703125" style="346" customWidth="1"/>
    <col min="8454" max="8454" width="7.28515625" style="346" customWidth="1"/>
    <col min="8455" max="8704" width="8.7109375" style="346"/>
    <col min="8705" max="8705" width="9.140625" style="346" customWidth="1"/>
    <col min="8706" max="8706" width="24.42578125" style="346" customWidth="1"/>
    <col min="8707" max="8707" width="5.85546875" style="346" customWidth="1"/>
    <col min="8708" max="8708" width="11.5703125" style="346" customWidth="1"/>
    <col min="8709" max="8709" width="9.5703125" style="346" customWidth="1"/>
    <col min="8710" max="8710" width="7.28515625" style="346" customWidth="1"/>
    <col min="8711" max="8960" width="8.7109375" style="346"/>
    <col min="8961" max="8961" width="9.140625" style="346" customWidth="1"/>
    <col min="8962" max="8962" width="24.42578125" style="346" customWidth="1"/>
    <col min="8963" max="8963" width="5.85546875" style="346" customWidth="1"/>
    <col min="8964" max="8964" width="11.5703125" style="346" customWidth="1"/>
    <col min="8965" max="8965" width="9.5703125" style="346" customWidth="1"/>
    <col min="8966" max="8966" width="7.28515625" style="346" customWidth="1"/>
    <col min="8967" max="9216" width="8.7109375" style="346"/>
    <col min="9217" max="9217" width="9.140625" style="346" customWidth="1"/>
    <col min="9218" max="9218" width="24.42578125" style="346" customWidth="1"/>
    <col min="9219" max="9219" width="5.85546875" style="346" customWidth="1"/>
    <col min="9220" max="9220" width="11.5703125" style="346" customWidth="1"/>
    <col min="9221" max="9221" width="9.5703125" style="346" customWidth="1"/>
    <col min="9222" max="9222" width="7.28515625" style="346" customWidth="1"/>
    <col min="9223" max="9472" width="8.7109375" style="346"/>
    <col min="9473" max="9473" width="9.140625" style="346" customWidth="1"/>
    <col min="9474" max="9474" width="24.42578125" style="346" customWidth="1"/>
    <col min="9475" max="9475" width="5.85546875" style="346" customWidth="1"/>
    <col min="9476" max="9476" width="11.5703125" style="346" customWidth="1"/>
    <col min="9477" max="9477" width="9.5703125" style="346" customWidth="1"/>
    <col min="9478" max="9478" width="7.28515625" style="346" customWidth="1"/>
    <col min="9479" max="9728" width="8.7109375" style="346"/>
    <col min="9729" max="9729" width="9.140625" style="346" customWidth="1"/>
    <col min="9730" max="9730" width="24.42578125" style="346" customWidth="1"/>
    <col min="9731" max="9731" width="5.85546875" style="346" customWidth="1"/>
    <col min="9732" max="9732" width="11.5703125" style="346" customWidth="1"/>
    <col min="9733" max="9733" width="9.5703125" style="346" customWidth="1"/>
    <col min="9734" max="9734" width="7.28515625" style="346" customWidth="1"/>
    <col min="9735" max="9984" width="8.7109375" style="346"/>
    <col min="9985" max="9985" width="9.140625" style="346" customWidth="1"/>
    <col min="9986" max="9986" width="24.42578125" style="346" customWidth="1"/>
    <col min="9987" max="9987" width="5.85546875" style="346" customWidth="1"/>
    <col min="9988" max="9988" width="11.5703125" style="346" customWidth="1"/>
    <col min="9989" max="9989" width="9.5703125" style="346" customWidth="1"/>
    <col min="9990" max="9990" width="7.28515625" style="346" customWidth="1"/>
    <col min="9991" max="10240" width="8.7109375" style="346"/>
    <col min="10241" max="10241" width="9.140625" style="346" customWidth="1"/>
    <col min="10242" max="10242" width="24.42578125" style="346" customWidth="1"/>
    <col min="10243" max="10243" width="5.85546875" style="346" customWidth="1"/>
    <col min="10244" max="10244" width="11.5703125" style="346" customWidth="1"/>
    <col min="10245" max="10245" width="9.5703125" style="346" customWidth="1"/>
    <col min="10246" max="10246" width="7.28515625" style="346" customWidth="1"/>
    <col min="10247" max="10496" width="8.7109375" style="346"/>
    <col min="10497" max="10497" width="9.140625" style="346" customWidth="1"/>
    <col min="10498" max="10498" width="24.42578125" style="346" customWidth="1"/>
    <col min="10499" max="10499" width="5.85546875" style="346" customWidth="1"/>
    <col min="10500" max="10500" width="11.5703125" style="346" customWidth="1"/>
    <col min="10501" max="10501" width="9.5703125" style="346" customWidth="1"/>
    <col min="10502" max="10502" width="7.28515625" style="346" customWidth="1"/>
    <col min="10503" max="10752" width="8.7109375" style="346"/>
    <col min="10753" max="10753" width="9.140625" style="346" customWidth="1"/>
    <col min="10754" max="10754" width="24.42578125" style="346" customWidth="1"/>
    <col min="10755" max="10755" width="5.85546875" style="346" customWidth="1"/>
    <col min="10756" max="10756" width="11.5703125" style="346" customWidth="1"/>
    <col min="10757" max="10757" width="9.5703125" style="346" customWidth="1"/>
    <col min="10758" max="10758" width="7.28515625" style="346" customWidth="1"/>
    <col min="10759" max="11008" width="8.7109375" style="346"/>
    <col min="11009" max="11009" width="9.140625" style="346" customWidth="1"/>
    <col min="11010" max="11010" width="24.42578125" style="346" customWidth="1"/>
    <col min="11011" max="11011" width="5.85546875" style="346" customWidth="1"/>
    <col min="11012" max="11012" width="11.5703125" style="346" customWidth="1"/>
    <col min="11013" max="11013" width="9.5703125" style="346" customWidth="1"/>
    <col min="11014" max="11014" width="7.28515625" style="346" customWidth="1"/>
    <col min="11015" max="11264" width="8.7109375" style="346"/>
    <col min="11265" max="11265" width="9.140625" style="346" customWidth="1"/>
    <col min="11266" max="11266" width="24.42578125" style="346" customWidth="1"/>
    <col min="11267" max="11267" width="5.85546875" style="346" customWidth="1"/>
    <col min="11268" max="11268" width="11.5703125" style="346" customWidth="1"/>
    <col min="11269" max="11269" width="9.5703125" style="346" customWidth="1"/>
    <col min="11270" max="11270" width="7.28515625" style="346" customWidth="1"/>
    <col min="11271" max="11520" width="8.7109375" style="346"/>
    <col min="11521" max="11521" width="9.140625" style="346" customWidth="1"/>
    <col min="11522" max="11522" width="24.42578125" style="346" customWidth="1"/>
    <col min="11523" max="11523" width="5.85546875" style="346" customWidth="1"/>
    <col min="11524" max="11524" width="11.5703125" style="346" customWidth="1"/>
    <col min="11525" max="11525" width="9.5703125" style="346" customWidth="1"/>
    <col min="11526" max="11526" width="7.28515625" style="346" customWidth="1"/>
    <col min="11527" max="11776" width="8.7109375" style="346"/>
    <col min="11777" max="11777" width="9.140625" style="346" customWidth="1"/>
    <col min="11778" max="11778" width="24.42578125" style="346" customWidth="1"/>
    <col min="11779" max="11779" width="5.85546875" style="346" customWidth="1"/>
    <col min="11780" max="11780" width="11.5703125" style="346" customWidth="1"/>
    <col min="11781" max="11781" width="9.5703125" style="346" customWidth="1"/>
    <col min="11782" max="11782" width="7.28515625" style="346" customWidth="1"/>
    <col min="11783" max="12032" width="8.7109375" style="346"/>
    <col min="12033" max="12033" width="9.140625" style="346" customWidth="1"/>
    <col min="12034" max="12034" width="24.42578125" style="346" customWidth="1"/>
    <col min="12035" max="12035" width="5.85546875" style="346" customWidth="1"/>
    <col min="12036" max="12036" width="11.5703125" style="346" customWidth="1"/>
    <col min="12037" max="12037" width="9.5703125" style="346" customWidth="1"/>
    <col min="12038" max="12038" width="7.28515625" style="346" customWidth="1"/>
    <col min="12039" max="12288" width="8.7109375" style="346"/>
    <col min="12289" max="12289" width="9.140625" style="346" customWidth="1"/>
    <col min="12290" max="12290" width="24.42578125" style="346" customWidth="1"/>
    <col min="12291" max="12291" width="5.85546875" style="346" customWidth="1"/>
    <col min="12292" max="12292" width="11.5703125" style="346" customWidth="1"/>
    <col min="12293" max="12293" width="9.5703125" style="346" customWidth="1"/>
    <col min="12294" max="12294" width="7.28515625" style="346" customWidth="1"/>
    <col min="12295" max="12544" width="8.7109375" style="346"/>
    <col min="12545" max="12545" width="9.140625" style="346" customWidth="1"/>
    <col min="12546" max="12546" width="24.42578125" style="346" customWidth="1"/>
    <col min="12547" max="12547" width="5.85546875" style="346" customWidth="1"/>
    <col min="12548" max="12548" width="11.5703125" style="346" customWidth="1"/>
    <col min="12549" max="12549" width="9.5703125" style="346" customWidth="1"/>
    <col min="12550" max="12550" width="7.28515625" style="346" customWidth="1"/>
    <col min="12551" max="12800" width="8.7109375" style="346"/>
    <col min="12801" max="12801" width="9.140625" style="346" customWidth="1"/>
    <col min="12802" max="12802" width="24.42578125" style="346" customWidth="1"/>
    <col min="12803" max="12803" width="5.85546875" style="346" customWidth="1"/>
    <col min="12804" max="12804" width="11.5703125" style="346" customWidth="1"/>
    <col min="12805" max="12805" width="9.5703125" style="346" customWidth="1"/>
    <col min="12806" max="12806" width="7.28515625" style="346" customWidth="1"/>
    <col min="12807" max="13056" width="8.7109375" style="346"/>
    <col min="13057" max="13057" width="9.140625" style="346" customWidth="1"/>
    <col min="13058" max="13058" width="24.42578125" style="346" customWidth="1"/>
    <col min="13059" max="13059" width="5.85546875" style="346" customWidth="1"/>
    <col min="13060" max="13060" width="11.5703125" style="346" customWidth="1"/>
    <col min="13061" max="13061" width="9.5703125" style="346" customWidth="1"/>
    <col min="13062" max="13062" width="7.28515625" style="346" customWidth="1"/>
    <col min="13063" max="13312" width="8.7109375" style="346"/>
    <col min="13313" max="13313" width="9.140625" style="346" customWidth="1"/>
    <col min="13314" max="13314" width="24.42578125" style="346" customWidth="1"/>
    <col min="13315" max="13315" width="5.85546875" style="346" customWidth="1"/>
    <col min="13316" max="13316" width="11.5703125" style="346" customWidth="1"/>
    <col min="13317" max="13317" width="9.5703125" style="346" customWidth="1"/>
    <col min="13318" max="13318" width="7.28515625" style="346" customWidth="1"/>
    <col min="13319" max="13568" width="8.7109375" style="346"/>
    <col min="13569" max="13569" width="9.140625" style="346" customWidth="1"/>
    <col min="13570" max="13570" width="24.42578125" style="346" customWidth="1"/>
    <col min="13571" max="13571" width="5.85546875" style="346" customWidth="1"/>
    <col min="13572" max="13572" width="11.5703125" style="346" customWidth="1"/>
    <col min="13573" max="13573" width="9.5703125" style="346" customWidth="1"/>
    <col min="13574" max="13574" width="7.28515625" style="346" customWidth="1"/>
    <col min="13575" max="13824" width="8.7109375" style="346"/>
    <col min="13825" max="13825" width="9.140625" style="346" customWidth="1"/>
    <col min="13826" max="13826" width="24.42578125" style="346" customWidth="1"/>
    <col min="13827" max="13827" width="5.85546875" style="346" customWidth="1"/>
    <col min="13828" max="13828" width="11.5703125" style="346" customWidth="1"/>
    <col min="13829" max="13829" width="9.5703125" style="346" customWidth="1"/>
    <col min="13830" max="13830" width="7.28515625" style="346" customWidth="1"/>
    <col min="13831" max="14080" width="8.7109375" style="346"/>
    <col min="14081" max="14081" width="9.140625" style="346" customWidth="1"/>
    <col min="14082" max="14082" width="24.42578125" style="346" customWidth="1"/>
    <col min="14083" max="14083" width="5.85546875" style="346" customWidth="1"/>
    <col min="14084" max="14084" width="11.5703125" style="346" customWidth="1"/>
    <col min="14085" max="14085" width="9.5703125" style="346" customWidth="1"/>
    <col min="14086" max="14086" width="7.28515625" style="346" customWidth="1"/>
    <col min="14087" max="14336" width="8.7109375" style="346"/>
    <col min="14337" max="14337" width="9.140625" style="346" customWidth="1"/>
    <col min="14338" max="14338" width="24.42578125" style="346" customWidth="1"/>
    <col min="14339" max="14339" width="5.85546875" style="346" customWidth="1"/>
    <col min="14340" max="14340" width="11.5703125" style="346" customWidth="1"/>
    <col min="14341" max="14341" width="9.5703125" style="346" customWidth="1"/>
    <col min="14342" max="14342" width="7.28515625" style="346" customWidth="1"/>
    <col min="14343" max="14592" width="8.7109375" style="346"/>
    <col min="14593" max="14593" width="9.140625" style="346" customWidth="1"/>
    <col min="14594" max="14594" width="24.42578125" style="346" customWidth="1"/>
    <col min="14595" max="14595" width="5.85546875" style="346" customWidth="1"/>
    <col min="14596" max="14596" width="11.5703125" style="346" customWidth="1"/>
    <col min="14597" max="14597" width="9.5703125" style="346" customWidth="1"/>
    <col min="14598" max="14598" width="7.28515625" style="346" customWidth="1"/>
    <col min="14599" max="14848" width="8.7109375" style="346"/>
    <col min="14849" max="14849" width="9.140625" style="346" customWidth="1"/>
    <col min="14850" max="14850" width="24.42578125" style="346" customWidth="1"/>
    <col min="14851" max="14851" width="5.85546875" style="346" customWidth="1"/>
    <col min="14852" max="14852" width="11.5703125" style="346" customWidth="1"/>
    <col min="14853" max="14853" width="9.5703125" style="346" customWidth="1"/>
    <col min="14854" max="14854" width="7.28515625" style="346" customWidth="1"/>
    <col min="14855" max="15104" width="8.7109375" style="346"/>
    <col min="15105" max="15105" width="9.140625" style="346" customWidth="1"/>
    <col min="15106" max="15106" width="24.42578125" style="346" customWidth="1"/>
    <col min="15107" max="15107" width="5.85546875" style="346" customWidth="1"/>
    <col min="15108" max="15108" width="11.5703125" style="346" customWidth="1"/>
    <col min="15109" max="15109" width="9.5703125" style="346" customWidth="1"/>
    <col min="15110" max="15110" width="7.28515625" style="346" customWidth="1"/>
    <col min="15111" max="15360" width="8.7109375" style="346"/>
    <col min="15361" max="15361" width="9.140625" style="346" customWidth="1"/>
    <col min="15362" max="15362" width="24.42578125" style="346" customWidth="1"/>
    <col min="15363" max="15363" width="5.85546875" style="346" customWidth="1"/>
    <col min="15364" max="15364" width="11.5703125" style="346" customWidth="1"/>
    <col min="15365" max="15365" width="9.5703125" style="346" customWidth="1"/>
    <col min="15366" max="15366" width="7.28515625" style="346" customWidth="1"/>
    <col min="15367" max="15616" width="8.7109375" style="346"/>
    <col min="15617" max="15617" width="9.140625" style="346" customWidth="1"/>
    <col min="15618" max="15618" width="24.42578125" style="346" customWidth="1"/>
    <col min="15619" max="15619" width="5.85546875" style="346" customWidth="1"/>
    <col min="15620" max="15620" width="11.5703125" style="346" customWidth="1"/>
    <col min="15621" max="15621" width="9.5703125" style="346" customWidth="1"/>
    <col min="15622" max="15622" width="7.28515625" style="346" customWidth="1"/>
    <col min="15623" max="15872" width="8.7109375" style="346"/>
    <col min="15873" max="15873" width="9.140625" style="346" customWidth="1"/>
    <col min="15874" max="15874" width="24.42578125" style="346" customWidth="1"/>
    <col min="15875" max="15875" width="5.85546875" style="346" customWidth="1"/>
    <col min="15876" max="15876" width="11.5703125" style="346" customWidth="1"/>
    <col min="15877" max="15877" width="9.5703125" style="346" customWidth="1"/>
    <col min="15878" max="15878" width="7.28515625" style="346" customWidth="1"/>
    <col min="15879" max="16128" width="8.7109375" style="346"/>
    <col min="16129" max="16129" width="9.140625" style="346" customWidth="1"/>
    <col min="16130" max="16130" width="24.42578125" style="346" customWidth="1"/>
    <col min="16131" max="16131" width="5.85546875" style="346" customWidth="1"/>
    <col min="16132" max="16132" width="11.5703125" style="346" customWidth="1"/>
    <col min="16133" max="16133" width="9.5703125" style="346" customWidth="1"/>
    <col min="16134" max="16134" width="7.28515625" style="346" customWidth="1"/>
    <col min="16135" max="16384" width="8.7109375" style="346"/>
  </cols>
  <sheetData>
    <row r="1" spans="1:6" x14ac:dyDescent="0.2">
      <c r="F1" s="242"/>
    </row>
    <row r="2" spans="1:6" x14ac:dyDescent="0.2">
      <c r="A2" s="243" t="s">
        <v>2033</v>
      </c>
      <c r="B2" s="244" t="s">
        <v>2034</v>
      </c>
      <c r="C2" s="245" t="s">
        <v>2969</v>
      </c>
      <c r="D2" s="246" t="s">
        <v>381</v>
      </c>
      <c r="E2" s="246" t="s">
        <v>382</v>
      </c>
      <c r="F2" s="247"/>
    </row>
    <row r="3" spans="1:6" x14ac:dyDescent="0.2">
      <c r="A3" s="248" t="s">
        <v>2037</v>
      </c>
      <c r="B3" s="249"/>
      <c r="C3" s="249"/>
      <c r="D3" s="250" t="s">
        <v>2038</v>
      </c>
      <c r="E3" s="251"/>
      <c r="F3" s="252"/>
    </row>
    <row r="4" spans="1:6" x14ac:dyDescent="0.2">
      <c r="A4" s="227" t="s">
        <v>2970</v>
      </c>
      <c r="B4" s="253" t="s">
        <v>2971</v>
      </c>
      <c r="C4" s="255" t="s">
        <v>2972</v>
      </c>
      <c r="D4" s="256">
        <v>11339.86</v>
      </c>
      <c r="E4" s="256"/>
      <c r="F4" s="257"/>
    </row>
    <row r="5" spans="1:6" x14ac:dyDescent="0.2">
      <c r="D5" s="347">
        <v>11339.86</v>
      </c>
      <c r="E5" s="347">
        <v>0</v>
      </c>
      <c r="F5" s="348"/>
    </row>
    <row r="6" spans="1:6" x14ac:dyDescent="0.2">
      <c r="A6" s="227" t="s">
        <v>2973</v>
      </c>
      <c r="B6" s="253" t="s">
        <v>2974</v>
      </c>
      <c r="C6" s="255" t="s">
        <v>2972</v>
      </c>
      <c r="D6" s="256">
        <v>13683.88</v>
      </c>
      <c r="E6" s="256"/>
      <c r="F6" s="257"/>
    </row>
    <row r="7" spans="1:6" x14ac:dyDescent="0.2">
      <c r="D7" s="347">
        <v>13683.88</v>
      </c>
      <c r="E7" s="347">
        <v>0</v>
      </c>
      <c r="F7" s="348"/>
    </row>
    <row r="8" spans="1:6" x14ac:dyDescent="0.2">
      <c r="A8" s="258" t="s">
        <v>2045</v>
      </c>
      <c r="B8" s="259"/>
      <c r="C8" s="259"/>
      <c r="D8" s="260" t="s">
        <v>2038</v>
      </c>
      <c r="E8" s="261"/>
      <c r="F8" s="262"/>
    </row>
    <row r="9" spans="1:6" x14ac:dyDescent="0.2">
      <c r="A9" s="227" t="s">
        <v>2970</v>
      </c>
      <c r="B9" s="253" t="s">
        <v>2975</v>
      </c>
      <c r="C9" s="255" t="s">
        <v>2976</v>
      </c>
      <c r="D9" s="256">
        <v>2213.6999999999998</v>
      </c>
      <c r="E9" s="256"/>
      <c r="F9" s="257"/>
    </row>
    <row r="10" spans="1:6" x14ac:dyDescent="0.2">
      <c r="D10" s="347">
        <v>2213.6999999999998</v>
      </c>
      <c r="E10" s="347">
        <v>0</v>
      </c>
      <c r="F10" s="348"/>
    </row>
    <row r="11" spans="1:6" x14ac:dyDescent="0.2">
      <c r="A11" s="227" t="s">
        <v>2973</v>
      </c>
      <c r="B11" s="253" t="s">
        <v>2977</v>
      </c>
      <c r="C11" s="255" t="s">
        <v>2976</v>
      </c>
      <c r="D11" s="256"/>
      <c r="E11" s="256">
        <v>12002.62</v>
      </c>
      <c r="F11" s="257"/>
    </row>
    <row r="12" spans="1:6" x14ac:dyDescent="0.2">
      <c r="D12" s="347">
        <v>0</v>
      </c>
      <c r="E12" s="347">
        <v>12002.62</v>
      </c>
      <c r="F12" s="348"/>
    </row>
    <row r="13" spans="1:6" x14ac:dyDescent="0.2">
      <c r="A13" s="258" t="s">
        <v>2054</v>
      </c>
      <c r="B13" s="259"/>
      <c r="C13" s="259"/>
      <c r="D13" s="260" t="s">
        <v>2038</v>
      </c>
      <c r="E13" s="261"/>
      <c r="F13" s="262"/>
    </row>
    <row r="14" spans="1:6" x14ac:dyDescent="0.2">
      <c r="A14" s="227" t="s">
        <v>2978</v>
      </c>
      <c r="B14" s="253" t="s">
        <v>2979</v>
      </c>
      <c r="C14" s="255" t="s">
        <v>2980</v>
      </c>
      <c r="D14" s="256">
        <v>941.93</v>
      </c>
      <c r="E14" s="256"/>
      <c r="F14" s="257"/>
    </row>
    <row r="15" spans="1:6" x14ac:dyDescent="0.2">
      <c r="A15" s="227" t="s">
        <v>2970</v>
      </c>
      <c r="B15" s="253" t="s">
        <v>2981</v>
      </c>
      <c r="C15" s="255" t="s">
        <v>2980</v>
      </c>
      <c r="D15" s="256">
        <v>663106.47</v>
      </c>
      <c r="E15" s="256"/>
      <c r="F15" s="257"/>
    </row>
    <row r="16" spans="1:6" x14ac:dyDescent="0.2">
      <c r="D16" s="347">
        <v>664048.4</v>
      </c>
      <c r="E16" s="347">
        <v>0</v>
      </c>
      <c r="F16" s="348"/>
    </row>
    <row r="17" spans="1:6" x14ac:dyDescent="0.2">
      <c r="A17" s="227" t="s">
        <v>2982</v>
      </c>
      <c r="B17" s="253" t="s">
        <v>2983</v>
      </c>
      <c r="C17" s="255" t="s">
        <v>2980</v>
      </c>
      <c r="D17" s="256"/>
      <c r="E17" s="256">
        <v>500000</v>
      </c>
      <c r="F17" s="257"/>
    </row>
    <row r="18" spans="1:6" x14ac:dyDescent="0.2">
      <c r="A18" s="227" t="s">
        <v>2984</v>
      </c>
      <c r="B18" s="253" t="s">
        <v>2985</v>
      </c>
      <c r="C18" s="255" t="s">
        <v>2980</v>
      </c>
      <c r="D18" s="256"/>
      <c r="E18" s="256">
        <v>70000</v>
      </c>
      <c r="F18" s="257"/>
    </row>
    <row r="19" spans="1:6" x14ac:dyDescent="0.2">
      <c r="A19" s="227" t="s">
        <v>2984</v>
      </c>
      <c r="B19" s="253" t="s">
        <v>2986</v>
      </c>
      <c r="C19" s="255" t="s">
        <v>2980</v>
      </c>
      <c r="D19" s="256"/>
      <c r="E19" s="256">
        <v>90</v>
      </c>
      <c r="F19" s="257"/>
    </row>
    <row r="20" spans="1:6" x14ac:dyDescent="0.2">
      <c r="A20" s="227" t="s">
        <v>2987</v>
      </c>
      <c r="B20" s="253" t="s">
        <v>2988</v>
      </c>
      <c r="C20" s="255" t="s">
        <v>2980</v>
      </c>
      <c r="D20" s="256"/>
      <c r="E20" s="256">
        <v>300000</v>
      </c>
      <c r="F20" s="257"/>
    </row>
    <row r="21" spans="1:6" x14ac:dyDescent="0.2">
      <c r="A21" s="227" t="s">
        <v>2987</v>
      </c>
      <c r="B21" s="253" t="s">
        <v>2989</v>
      </c>
      <c r="C21" s="255" t="s">
        <v>2980</v>
      </c>
      <c r="D21" s="256"/>
      <c r="E21" s="256">
        <v>500000</v>
      </c>
      <c r="F21" s="257"/>
    </row>
    <row r="22" spans="1:6" x14ac:dyDescent="0.2">
      <c r="A22" s="227" t="s">
        <v>2990</v>
      </c>
      <c r="B22" s="253" t="s">
        <v>2991</v>
      </c>
      <c r="C22" s="255" t="s">
        <v>2980</v>
      </c>
      <c r="D22" s="256"/>
      <c r="E22" s="256">
        <v>9.44</v>
      </c>
      <c r="F22" s="257"/>
    </row>
    <row r="23" spans="1:6" x14ac:dyDescent="0.2">
      <c r="A23" s="227" t="s">
        <v>2992</v>
      </c>
      <c r="B23" s="253" t="s">
        <v>2993</v>
      </c>
      <c r="C23" s="255" t="s">
        <v>2980</v>
      </c>
      <c r="D23" s="256"/>
      <c r="E23" s="256">
        <v>500000</v>
      </c>
      <c r="F23" s="257"/>
    </row>
    <row r="24" spans="1:6" x14ac:dyDescent="0.2">
      <c r="A24" s="227" t="s">
        <v>2994</v>
      </c>
      <c r="B24" s="253" t="s">
        <v>2995</v>
      </c>
      <c r="C24" s="255" t="s">
        <v>2980</v>
      </c>
      <c r="D24" s="256"/>
      <c r="E24" s="256">
        <v>1500</v>
      </c>
      <c r="F24" s="257"/>
    </row>
    <row r="25" spans="1:6" x14ac:dyDescent="0.2">
      <c r="A25" s="227" t="s">
        <v>2994</v>
      </c>
      <c r="B25" s="253" t="s">
        <v>2996</v>
      </c>
      <c r="C25" s="255" t="s">
        <v>2980</v>
      </c>
      <c r="D25" s="256"/>
      <c r="E25" s="256">
        <v>2000</v>
      </c>
      <c r="F25" s="257"/>
    </row>
    <row r="26" spans="1:6" x14ac:dyDescent="0.2">
      <c r="A26" s="227" t="s">
        <v>2994</v>
      </c>
      <c r="B26" s="253" t="s">
        <v>2997</v>
      </c>
      <c r="C26" s="255" t="s">
        <v>2980</v>
      </c>
      <c r="D26" s="256"/>
      <c r="E26" s="256">
        <v>1600</v>
      </c>
      <c r="F26" s="257"/>
    </row>
    <row r="27" spans="1:6" x14ac:dyDescent="0.2">
      <c r="A27" s="227" t="s">
        <v>2994</v>
      </c>
      <c r="B27" s="253" t="s">
        <v>2998</v>
      </c>
      <c r="C27" s="255" t="s">
        <v>2980</v>
      </c>
      <c r="D27" s="256"/>
      <c r="E27" s="256">
        <v>100</v>
      </c>
      <c r="F27" s="257"/>
    </row>
    <row r="28" spans="1:6" x14ac:dyDescent="0.2">
      <c r="A28" s="227" t="s">
        <v>2994</v>
      </c>
      <c r="B28" s="253" t="s">
        <v>2999</v>
      </c>
      <c r="C28" s="255" t="s">
        <v>2980</v>
      </c>
      <c r="D28" s="256"/>
      <c r="E28" s="256">
        <v>1500</v>
      </c>
      <c r="F28" s="257"/>
    </row>
    <row r="29" spans="1:6" x14ac:dyDescent="0.2">
      <c r="A29" s="227" t="s">
        <v>2994</v>
      </c>
      <c r="B29" s="253" t="s">
        <v>3000</v>
      </c>
      <c r="C29" s="255" t="s">
        <v>2980</v>
      </c>
      <c r="D29" s="256"/>
      <c r="E29" s="256">
        <v>30</v>
      </c>
      <c r="F29" s="257"/>
    </row>
    <row r="30" spans="1:6" x14ac:dyDescent="0.2">
      <c r="A30" s="227" t="s">
        <v>2994</v>
      </c>
      <c r="B30" s="253" t="s">
        <v>3001</v>
      </c>
      <c r="C30" s="255" t="s">
        <v>2980</v>
      </c>
      <c r="D30" s="256"/>
      <c r="E30" s="256">
        <v>100</v>
      </c>
      <c r="F30" s="257"/>
    </row>
    <row r="31" spans="1:6" x14ac:dyDescent="0.2">
      <c r="A31" s="227" t="s">
        <v>2994</v>
      </c>
      <c r="B31" s="253" t="s">
        <v>3002</v>
      </c>
      <c r="C31" s="255" t="s">
        <v>2980</v>
      </c>
      <c r="D31" s="256"/>
      <c r="E31" s="256">
        <v>60</v>
      </c>
      <c r="F31" s="257"/>
    </row>
    <row r="32" spans="1:6" x14ac:dyDescent="0.2">
      <c r="A32" s="227" t="s">
        <v>2973</v>
      </c>
      <c r="B32" s="253" t="s">
        <v>3003</v>
      </c>
      <c r="C32" s="255" t="s">
        <v>2980</v>
      </c>
      <c r="D32" s="256">
        <v>763719.41</v>
      </c>
      <c r="E32" s="256"/>
      <c r="F32" s="257"/>
    </row>
    <row r="33" spans="1:7" x14ac:dyDescent="0.2">
      <c r="D33" s="347">
        <v>763719.41</v>
      </c>
      <c r="E33" s="347">
        <v>1876989.44</v>
      </c>
      <c r="F33" s="348"/>
    </row>
    <row r="34" spans="1:7" x14ac:dyDescent="0.2">
      <c r="A34" s="258" t="s">
        <v>2062</v>
      </c>
      <c r="B34" s="259"/>
      <c r="C34" s="259"/>
      <c r="D34" s="260" t="s">
        <v>2038</v>
      </c>
      <c r="E34" s="261"/>
      <c r="F34" s="262"/>
    </row>
    <row r="35" spans="1:7" x14ac:dyDescent="0.2">
      <c r="A35" s="227" t="s">
        <v>2978</v>
      </c>
      <c r="B35" s="253" t="s">
        <v>3004</v>
      </c>
      <c r="C35" s="255" t="s">
        <v>377</v>
      </c>
      <c r="D35" s="256">
        <v>779.59</v>
      </c>
      <c r="E35" s="256"/>
      <c r="F35" s="257"/>
    </row>
    <row r="36" spans="1:7" x14ac:dyDescent="0.2">
      <c r="A36" s="227" t="s">
        <v>2978</v>
      </c>
      <c r="B36" s="253" t="s">
        <v>3005</v>
      </c>
      <c r="C36" s="255" t="s">
        <v>377</v>
      </c>
      <c r="D36" s="256">
        <v>400</v>
      </c>
      <c r="E36" s="256"/>
      <c r="F36" s="257"/>
    </row>
    <row r="37" spans="1:7" x14ac:dyDescent="0.2">
      <c r="A37" s="227" t="s">
        <v>2978</v>
      </c>
      <c r="B37" s="253" t="s">
        <v>3005</v>
      </c>
      <c r="C37" s="255" t="s">
        <v>377</v>
      </c>
      <c r="D37" s="256">
        <v>1817.38</v>
      </c>
      <c r="E37" s="256"/>
      <c r="F37" s="257"/>
    </row>
    <row r="38" spans="1:7" x14ac:dyDescent="0.2">
      <c r="A38" s="227" t="s">
        <v>3006</v>
      </c>
      <c r="B38" s="253" t="s">
        <v>3007</v>
      </c>
      <c r="C38" s="255" t="s">
        <v>377</v>
      </c>
      <c r="D38" s="256"/>
      <c r="E38" s="256">
        <v>819750</v>
      </c>
      <c r="F38" s="257"/>
    </row>
    <row r="39" spans="1:7" x14ac:dyDescent="0.2">
      <c r="A39" s="227" t="s">
        <v>2970</v>
      </c>
      <c r="B39" s="253" t="s">
        <v>3008</v>
      </c>
      <c r="C39" s="255" t="s">
        <v>377</v>
      </c>
      <c r="D39" s="256"/>
      <c r="E39" s="256">
        <v>16163.31</v>
      </c>
      <c r="F39" s="257"/>
    </row>
    <row r="40" spans="1:7" x14ac:dyDescent="0.2">
      <c r="A40" s="227" t="s">
        <v>2970</v>
      </c>
      <c r="B40" s="253" t="s">
        <v>3009</v>
      </c>
      <c r="C40" s="255" t="s">
        <v>377</v>
      </c>
      <c r="D40" s="256">
        <v>998058.23</v>
      </c>
      <c r="E40" s="256"/>
      <c r="F40" s="257"/>
    </row>
    <row r="41" spans="1:7" x14ac:dyDescent="0.2">
      <c r="A41" s="227" t="s">
        <v>3010</v>
      </c>
      <c r="B41" s="253" t="s">
        <v>3011</v>
      </c>
      <c r="C41" s="255" t="s">
        <v>377</v>
      </c>
      <c r="D41" s="256"/>
      <c r="E41" s="350">
        <v>645.61</v>
      </c>
      <c r="F41" s="257"/>
      <c r="G41" s="351">
        <f>E41+E42-D44</f>
        <v>638.11</v>
      </c>
    </row>
    <row r="42" spans="1:7" x14ac:dyDescent="0.2">
      <c r="A42" s="227" t="s">
        <v>3010</v>
      </c>
      <c r="B42" s="253" t="s">
        <v>3012</v>
      </c>
      <c r="C42" s="255" t="s">
        <v>377</v>
      </c>
      <c r="D42" s="256"/>
      <c r="E42" s="350">
        <v>1.94</v>
      </c>
      <c r="F42" s="257"/>
    </row>
    <row r="43" spans="1:7" x14ac:dyDescent="0.2">
      <c r="A43" s="227" t="s">
        <v>3013</v>
      </c>
      <c r="B43" s="253" t="s">
        <v>3014</v>
      </c>
      <c r="C43" s="255" t="s">
        <v>377</v>
      </c>
      <c r="D43" s="256"/>
      <c r="E43" s="256">
        <v>819750</v>
      </c>
      <c r="F43" s="257"/>
    </row>
    <row r="44" spans="1:7" x14ac:dyDescent="0.2">
      <c r="A44" s="227" t="s">
        <v>2990</v>
      </c>
      <c r="B44" s="253" t="s">
        <v>2991</v>
      </c>
      <c r="C44" s="255" t="s">
        <v>377</v>
      </c>
      <c r="D44" s="256">
        <v>9.44</v>
      </c>
      <c r="E44" s="256"/>
      <c r="F44" s="257"/>
    </row>
    <row r="45" spans="1:7" x14ac:dyDescent="0.2">
      <c r="A45" s="227" t="s">
        <v>2973</v>
      </c>
      <c r="B45" s="253" t="s">
        <v>3015</v>
      </c>
      <c r="C45" s="255" t="s">
        <v>377</v>
      </c>
      <c r="D45" s="256">
        <v>54521.98</v>
      </c>
      <c r="E45" s="256"/>
      <c r="F45" s="257"/>
    </row>
    <row r="46" spans="1:7" x14ac:dyDescent="0.2">
      <c r="A46" s="227" t="s">
        <v>2973</v>
      </c>
      <c r="B46" s="253" t="s">
        <v>3016</v>
      </c>
      <c r="C46" s="255" t="s">
        <v>377</v>
      </c>
      <c r="D46" s="256">
        <v>728073.17</v>
      </c>
      <c r="E46" s="256"/>
      <c r="F46" s="257"/>
    </row>
    <row r="47" spans="1:7" x14ac:dyDescent="0.2">
      <c r="D47" s="347">
        <v>782604.59</v>
      </c>
      <c r="E47" s="347">
        <v>820397.55</v>
      </c>
      <c r="F47" s="348"/>
    </row>
    <row r="48" spans="1:7" x14ac:dyDescent="0.2">
      <c r="A48" s="258" t="s">
        <v>2077</v>
      </c>
      <c r="B48" s="259"/>
      <c r="C48" s="259"/>
      <c r="D48" s="260" t="s">
        <v>2038</v>
      </c>
      <c r="E48" s="261"/>
      <c r="F48" s="262"/>
    </row>
    <row r="49" spans="1:6" x14ac:dyDescent="0.2">
      <c r="A49" s="227" t="s">
        <v>2978</v>
      </c>
      <c r="B49" s="253" t="s">
        <v>3004</v>
      </c>
      <c r="C49" s="255" t="s">
        <v>3017</v>
      </c>
      <c r="D49" s="256"/>
      <c r="E49" s="256">
        <v>779.59</v>
      </c>
      <c r="F49" s="257"/>
    </row>
    <row r="50" spans="1:6" x14ac:dyDescent="0.2">
      <c r="A50" s="227" t="s">
        <v>2978</v>
      </c>
      <c r="B50" s="253" t="s">
        <v>3005</v>
      </c>
      <c r="C50" s="255" t="s">
        <v>3017</v>
      </c>
      <c r="D50" s="256"/>
      <c r="E50" s="256">
        <v>1817.38</v>
      </c>
      <c r="F50" s="257"/>
    </row>
    <row r="51" spans="1:6" x14ac:dyDescent="0.2">
      <c r="A51" s="227" t="s">
        <v>2970</v>
      </c>
      <c r="B51" s="253" t="s">
        <v>3018</v>
      </c>
      <c r="C51" s="255" t="s">
        <v>3017</v>
      </c>
      <c r="D51" s="256">
        <v>2642.59</v>
      </c>
      <c r="E51" s="256"/>
      <c r="F51" s="257"/>
    </row>
    <row r="52" spans="1:6" x14ac:dyDescent="0.2">
      <c r="D52" s="347">
        <v>2642.59</v>
      </c>
      <c r="E52" s="347">
        <v>2596.9699999999998</v>
      </c>
      <c r="F52" s="348"/>
    </row>
    <row r="53" spans="1:6" x14ac:dyDescent="0.2">
      <c r="A53" s="227" t="s">
        <v>3010</v>
      </c>
      <c r="B53" s="253" t="s">
        <v>3019</v>
      </c>
      <c r="C53" s="255" t="s">
        <v>3017</v>
      </c>
      <c r="D53" s="350">
        <v>1115.07</v>
      </c>
      <c r="E53" s="256"/>
      <c r="F53" s="257"/>
    </row>
    <row r="54" spans="1:6" x14ac:dyDescent="0.2">
      <c r="A54" s="227" t="s">
        <v>2973</v>
      </c>
      <c r="B54" s="253" t="s">
        <v>3020</v>
      </c>
      <c r="C54" s="255" t="s">
        <v>3017</v>
      </c>
      <c r="D54" s="256">
        <v>54205.09</v>
      </c>
      <c r="E54" s="256"/>
      <c r="F54" s="257"/>
    </row>
    <row r="55" spans="1:6" x14ac:dyDescent="0.2">
      <c r="D55" s="347">
        <v>55320.160000000003</v>
      </c>
      <c r="E55" s="347">
        <v>0</v>
      </c>
      <c r="F55" s="348"/>
    </row>
    <row r="56" spans="1:6" x14ac:dyDescent="0.2">
      <c r="A56" s="258" t="s">
        <v>3021</v>
      </c>
      <c r="B56" s="259"/>
      <c r="C56" s="259"/>
      <c r="D56" s="260" t="s">
        <v>2038</v>
      </c>
      <c r="E56" s="261"/>
      <c r="F56" s="262"/>
    </row>
    <row r="57" spans="1:6" x14ac:dyDescent="0.2">
      <c r="A57" s="227" t="s">
        <v>2992</v>
      </c>
      <c r="B57" s="253" t="s">
        <v>3022</v>
      </c>
      <c r="C57" s="255" t="s">
        <v>3023</v>
      </c>
      <c r="D57" s="256"/>
      <c r="E57" s="256">
        <v>100000</v>
      </c>
      <c r="F57" s="257"/>
    </row>
    <row r="58" spans="1:6" x14ac:dyDescent="0.2">
      <c r="A58" s="227" t="s">
        <v>2973</v>
      </c>
      <c r="B58" s="253" t="s">
        <v>3024</v>
      </c>
      <c r="C58" s="255" t="s">
        <v>3023</v>
      </c>
      <c r="D58" s="256"/>
      <c r="E58" s="256">
        <v>121.19</v>
      </c>
      <c r="F58" s="257"/>
    </row>
    <row r="59" spans="1:6" x14ac:dyDescent="0.2">
      <c r="D59" s="347">
        <v>0</v>
      </c>
      <c r="E59" s="347">
        <v>100121.19</v>
      </c>
      <c r="F59" s="348"/>
    </row>
    <row r="60" spans="1:6" x14ac:dyDescent="0.2">
      <c r="A60" s="258" t="s">
        <v>3025</v>
      </c>
      <c r="B60" s="259"/>
      <c r="C60" s="259"/>
      <c r="D60" s="260" t="s">
        <v>2038</v>
      </c>
      <c r="E60" s="261"/>
      <c r="F60" s="262"/>
    </row>
    <row r="61" spans="1:6" x14ac:dyDescent="0.2">
      <c r="A61" s="227" t="s">
        <v>2994</v>
      </c>
      <c r="B61" s="253" t="s">
        <v>3026</v>
      </c>
      <c r="C61" s="255" t="s">
        <v>3027</v>
      </c>
      <c r="D61" s="256"/>
      <c r="E61" s="256">
        <v>20000</v>
      </c>
      <c r="F61" s="257"/>
    </row>
    <row r="62" spans="1:6" x14ac:dyDescent="0.2">
      <c r="A62" s="227" t="s">
        <v>2994</v>
      </c>
      <c r="B62" s="253" t="s">
        <v>3028</v>
      </c>
      <c r="C62" s="255" t="s">
        <v>3027</v>
      </c>
      <c r="D62" s="256"/>
      <c r="E62" s="256">
        <v>320356</v>
      </c>
      <c r="F62" s="257"/>
    </row>
    <row r="63" spans="1:6" x14ac:dyDescent="0.2">
      <c r="A63" s="227" t="s">
        <v>2994</v>
      </c>
      <c r="B63" s="253" t="s">
        <v>3029</v>
      </c>
      <c r="C63" s="255" t="s">
        <v>3027</v>
      </c>
      <c r="D63" s="256"/>
      <c r="E63" s="256">
        <v>30000</v>
      </c>
      <c r="F63" s="257"/>
    </row>
    <row r="64" spans="1:6" x14ac:dyDescent="0.2">
      <c r="A64" s="227" t="s">
        <v>2994</v>
      </c>
      <c r="B64" s="253" t="s">
        <v>3030</v>
      </c>
      <c r="C64" s="255" t="s">
        <v>3027</v>
      </c>
      <c r="D64" s="256"/>
      <c r="E64" s="256">
        <v>679644</v>
      </c>
      <c r="F64" s="257"/>
    </row>
    <row r="65" spans="1:6" x14ac:dyDescent="0.2">
      <c r="A65" s="227" t="s">
        <v>2994</v>
      </c>
      <c r="B65" s="253" t="s">
        <v>3031</v>
      </c>
      <c r="C65" s="255" t="s">
        <v>3027</v>
      </c>
      <c r="D65" s="256"/>
      <c r="E65" s="256">
        <v>1000</v>
      </c>
      <c r="F65" s="257"/>
    </row>
    <row r="66" spans="1:6" x14ac:dyDescent="0.2">
      <c r="A66" s="227" t="s">
        <v>3032</v>
      </c>
      <c r="B66" s="253" t="s">
        <v>3033</v>
      </c>
      <c r="C66" s="255" t="s">
        <v>3027</v>
      </c>
      <c r="D66" s="256"/>
      <c r="E66" s="256">
        <v>300</v>
      </c>
      <c r="F66" s="257"/>
    </row>
    <row r="67" spans="1:6" x14ac:dyDescent="0.2">
      <c r="A67" s="227" t="s">
        <v>2973</v>
      </c>
      <c r="B67" s="253" t="s">
        <v>3034</v>
      </c>
      <c r="C67" s="255" t="s">
        <v>3027</v>
      </c>
      <c r="D67" s="256"/>
      <c r="E67" s="256">
        <v>846.2</v>
      </c>
      <c r="F67" s="256">
        <f>E68-E67+E57+E33</f>
        <v>3028289.44</v>
      </c>
    </row>
    <row r="68" spans="1:6" x14ac:dyDescent="0.2">
      <c r="D68" s="347">
        <v>0</v>
      </c>
      <c r="E68" s="347">
        <v>1052146.2</v>
      </c>
      <c r="F68" s="348"/>
    </row>
  </sheetData>
  <pageMargins left="0.3611111111111111" right="0.3611111111111111" top="0.3611111111111111" bottom="0.3611111111111111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CC795133CEF54D9253B69FB77A2AA8" ma:contentTypeVersion="14" ma:contentTypeDescription="Create a new document." ma:contentTypeScope="" ma:versionID="ff3f9cbe88f2e8bb4c19e5f66390c01a">
  <xsd:schema xmlns:xsd="http://www.w3.org/2001/XMLSchema" xmlns:xs="http://www.w3.org/2001/XMLSchema" xmlns:p="http://schemas.microsoft.com/office/2006/metadata/properties" xmlns:ns2="fb157f3a-7cff-4995-a45b-6d49b3e67242" xmlns:ns3="ca6fe7c9-d61e-4f36-b900-d7e33432af9b" targetNamespace="http://schemas.microsoft.com/office/2006/metadata/properties" ma:root="true" ma:fieldsID="fcd54df6d5eabe93f90b74b4499d0427" ns2:_="" ns3:_="">
    <xsd:import namespace="fb157f3a-7cff-4995-a45b-6d49b3e67242"/>
    <xsd:import namespace="ca6fe7c9-d61e-4f36-b900-d7e33432af9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57f3a-7cff-4995-a45b-6d49b3e672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dd61833b-1f61-4cb1-bb0c-ab5aef4c1ef6}" ma:internalName="TaxCatchAll" ma:showField="CatchAllData" ma:web="fb157f3a-7cff-4995-a45b-6d49b3e672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6fe7c9-d61e-4f36-b900-d7e33432af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e54f1dd-53ff-4f59-b21b-2afd391acf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157f3a-7cff-4995-a45b-6d49b3e67242" xsi:nil="true"/>
    <lcf76f155ced4ddcb4097134ff3c332f xmlns="ca6fe7c9-d61e-4f36-b900-d7e33432af9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495E49-4B62-42BD-9214-B5A0A809E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57f3a-7cff-4995-a45b-6d49b3e67242"/>
    <ds:schemaRef ds:uri="ca6fe7c9-d61e-4f36-b900-d7e33432af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1EB4BE-2A81-47C3-A6A7-6F6802D60044}">
  <ds:schemaRefs>
    <ds:schemaRef ds:uri="http://schemas.microsoft.com/office/2006/metadata/properties"/>
    <ds:schemaRef ds:uri="ca6fe7c9-d61e-4f36-b900-d7e33432af9b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fb157f3a-7cff-4995-a45b-6d49b3e67242"/>
  </ds:schemaRefs>
</ds:datastoreItem>
</file>

<file path=customXml/itemProps3.xml><?xml version="1.0" encoding="utf-8"?>
<ds:datastoreItem xmlns:ds="http://schemas.openxmlformats.org/officeDocument/2006/customXml" ds:itemID="{23885A49-3005-4887-97EB-8649D0E6E7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Previsto x Realizado</vt:lpstr>
      <vt:lpstr>Lei Rouanet </vt:lpstr>
      <vt:lpstr>Balancete0922</vt:lpstr>
      <vt:lpstr>Balancete1022</vt:lpstr>
      <vt:lpstr>Balancete1122</vt:lpstr>
      <vt:lpstr>Balancete1222</vt:lpstr>
      <vt:lpstr>Proje Executar 9 e 10</vt:lpstr>
      <vt:lpstr>Projetos a Exce</vt:lpstr>
      <vt:lpstr>'Previsto x Realizado'!Area_de_impressao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Maringolo Vallilo</dc:creator>
  <cp:lastModifiedBy>Luciane Maringolo Vallilo</cp:lastModifiedBy>
  <cp:revision/>
  <cp:lastPrinted>2023-03-24T14:45:39Z</cp:lastPrinted>
  <dcterms:created xsi:type="dcterms:W3CDTF">2022-05-04T18:01:11Z</dcterms:created>
  <dcterms:modified xsi:type="dcterms:W3CDTF">2023-03-24T14:45:49Z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0x01010063CC795133CEF54D9253B69FB77A2AA8</vt:lpwstr>
  </property>
</Properties>
</file>